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FILE\Work Folders\TDDP\1_DIREKCIA OBSTA-dokladi,otcheti,progr-i-dr\1_GFOtcheti\1_PMS 114 informacii 2012-2020\PMS 114 informacii 2020\2020-I_trimesechie\VIK-Blagoevgrad\"/>
    </mc:Choice>
  </mc:AlternateContent>
  <bookViews>
    <workbookView xWindow="0" yWindow="0" windowWidth="20160" windowHeight="8856" tabRatio="909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2" i="3" l="1"/>
  <c r="L26" i="10"/>
  <c r="J26" i="10"/>
  <c r="I26" i="10"/>
  <c r="F26" i="10"/>
  <c r="E26" i="10"/>
  <c r="C26" i="10"/>
  <c r="E32" i="9"/>
  <c r="E20" i="9"/>
  <c r="E17" i="9"/>
  <c r="E16" i="9"/>
  <c r="E12" i="9"/>
  <c r="E11" i="9"/>
  <c r="E10" i="9"/>
  <c r="C57" i="11"/>
  <c r="C15" i="11"/>
  <c r="D21" i="3"/>
  <c r="C21" i="3"/>
  <c r="A3" i="1" l="1"/>
  <c r="D10" i="3" l="1"/>
  <c r="D96" i="3" s="1"/>
  <c r="C10" i="3"/>
  <c r="A5" i="10" l="1"/>
  <c r="A5" i="9"/>
  <c r="F7" i="9"/>
  <c r="D54" i="11" l="1"/>
  <c r="C54" i="11"/>
  <c r="D23" i="11"/>
  <c r="D22" i="11" s="1"/>
  <c r="C23" i="11"/>
  <c r="C22" i="11"/>
  <c r="D16" i="11"/>
  <c r="C16" i="11"/>
  <c r="D13" i="11"/>
  <c r="C13" i="11"/>
  <c r="C39" i="11"/>
  <c r="D39" i="11"/>
  <c r="D162" i="3"/>
  <c r="C162" i="3"/>
  <c r="D159" i="3"/>
  <c r="C159" i="3"/>
  <c r="D156" i="3"/>
  <c r="C156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D119" i="3" s="1"/>
  <c r="C99" i="3"/>
  <c r="C98" i="3" s="1"/>
  <c r="C119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45" i="3" l="1"/>
  <c r="D171" i="3"/>
  <c r="D88" i="3"/>
  <c r="C84" i="11"/>
  <c r="D84" i="11"/>
  <c r="D45" i="3"/>
  <c r="C88" i="3"/>
  <c r="C90" i="3" s="1"/>
  <c r="D87" i="11" l="1"/>
  <c r="D42" i="11"/>
  <c r="D45" i="11" s="1"/>
  <c r="D46" i="11" s="1"/>
  <c r="C87" i="11"/>
  <c r="C42" i="11"/>
  <c r="C45" i="11" s="1"/>
  <c r="C46" i="11" s="1"/>
  <c r="D90" i="3"/>
  <c r="C171" i="3"/>
  <c r="C85" i="11"/>
  <c r="D85" i="11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<sst xmlns="http://schemas.openxmlformats.org/spreadsheetml/2006/main" count="505" uniqueCount="393">
  <si>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</si>
  <si>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</si>
  <si>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</si>
  <si>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</si>
  <si>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</si>
  <si>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</si>
  <si>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</si>
  <si>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</si>
  <si>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</si>
  <si>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</si>
  <si>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</si>
  <si>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</si>
  <si>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</si>
  <si>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</si>
  <si>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</si>
  <si>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</si>
  <si>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</si>
  <si>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</si>
  <si>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</si>
  <si>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</si>
  <si>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</si>
  <si>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</si>
  <si>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</si>
  <si>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</si>
  <si>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</si>
  <si>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</si>
  <si>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</si>
  <si>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</si>
  <si>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</si>
  <si>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</si>
  <si>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</si>
  <si>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</si>
  <si>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</si>
  <si>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</si>
  <si>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</si>
  <si>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</si>
  <si>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</si>
  <si>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</si>
  <si>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</si>
  <si>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</si>
  <si>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</si>
  <si>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</si>
  <si>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</si>
  <si>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</si>
  <si>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</si>
  <si>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</si>
  <si>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</si>
  <si>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</si>
  <si>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</si>
  <si>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</si>
  <si>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</si>
  <si>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</si>
  <si>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</si>
  <si>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</si>
  <si>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</si>
  <si>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</si>
  <si>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</si>
  <si>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</si>
  <si>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</si>
  <si>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</si>
  <si>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</si>
  <si>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</si>
  <si>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</si>
  <si>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</si>
  <si>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</si>
  <si>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</si>
  <si>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</si>
  <si>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</si>
  <si>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</si>
  <si>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</si>
  <si>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</si>
  <si>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</si>
  <si>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</si>
  <si>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</si>
  <si>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</si>
  <si>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</si>
  <si>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</si>
  <si>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</si>
  <si>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</si>
  <si>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</si>
  <si>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</si>
  <si>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</si>
  <si>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</si>
  <si>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</si>
  <si>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</si>
  <si>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</si>
  <si>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</si>
  <si>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</si>
  <si>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</si>
  <si>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</si>
  <si>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</si>
  <si>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</si>
  <si>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</si>
  <si>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</si>
  <si>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</si>
  <si>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</si>
  <si>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</si>
  <si>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</si>
  <si>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</si>
  <si>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</si>
  <si>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</si>
  <si>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</si>
  <si>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</si>
  <si>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</si>
  <si>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</si>
  <si>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</si>
  <si>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</si>
  <si>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</si>
  <si>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</si>
  <si>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</si>
  <si>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</si>
  <si>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</si>
  <si>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</si>
  <si>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</si>
  <si>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</si>
  <si>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</si>
  <si>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</si>
  <si>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</si>
  <si>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</si>
  <si>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</si>
  <si>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</si>
  <si>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</si>
  <si>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</si>
  <si>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</si>
  <si>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</si>
  <si>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</si>
  <si>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</si>
  <si>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</si>
  <si>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</si>
  <si>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</si>
  <si>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</si>
  <si>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</si>
  <si>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</si>
  <si>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</si>
  <si>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</si>
  <si>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</si>
  <si>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</si>
  <si>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</si>
  <si>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</si>
  <si>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</si>
  <si>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</si>
  <si>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</si>
  <si>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</si>
  <si>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</si>
  <si>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</si>
  <si>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</si>
  <si>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</si>
  <si>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</si>
  <si>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</si>
  <si>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</si>
  <si>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</si>
  <si>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</si>
  <si>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</si>
  <si>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</si>
  <si>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</si>
  <si>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</si>
  <si>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</si>
  <si>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</si>
  <si>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</si>
  <si>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</si>
  <si>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</si>
  <si>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</si>
  <si>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</si>
  <si>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</si>
  <si>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</si>
  <si>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</si>
  <si>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</si>
  <si>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</si>
  <si>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</si>
  <si>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</si>
  <si>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</si>
  <si>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</si>
  <si>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</si>
  <si>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</si>
  <si>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</si>
  <si>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</si>
  <si>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</si>
  <si>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</si>
  <si>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</si>
  <si>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</si>
  <si>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</si>
  <si>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</si>
  <si>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</si>
  <si>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</si>
  <si>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</si>
  <si>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</si>
  <si>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</si>
  <si>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</si>
  <si>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</si>
  <si>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</si>
  <si>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</si>
  <si>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</si>
  <si>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</si>
  <si>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</si>
  <si>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</si>
  <si>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</si>
  <si>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</si>
  <si>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</si>
  <si>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</si>
  <si>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</si>
  <si>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</si>
  <si>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</si>
  <si>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</si>
  <si>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</si>
  <si>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</si>
  <si>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</si>
  <si>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</si>
  <si>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</si>
  <si>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</si>
  <si>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</si>
  <si>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</si>
  <si>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</si>
  <si>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</si>
  <si>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</si>
  <si>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</si>
  <si>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</si>
  <si>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</si>
  <si>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</si>
  <si>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</si>
  <si>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</si>
  <si>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</si>
  <si>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</si>
  <si>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</si>
  <si>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</si>
  <si>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</si>
  <si>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</si>
  <si>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</si>
  <si>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</si>
  <si>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</si>
  <si>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</si>
  <si>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</si>
  <si>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</si>
  <si>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</si>
  <si>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</si>
  <si>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</si>
  <si>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</si>
  <si>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</si>
  <si>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</si>
  <si>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</si>
  <si>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</si>
  <si>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</si>
  <si>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</si>
  <si>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</si>
  <si>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</si>
  <si>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</si>
  <si>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</si>
  <si>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</si>
  <si>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</si>
  <si>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</si>
  <si>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</si>
  <si>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</si>
  <si>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</si>
  <si>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</si>
  <si>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</si>
  <si>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</si>
  <si>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</si>
  <si>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</si>
  <si>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</si>
  <si>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</si>
  <si>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</si>
  <si>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</si>
  <si>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</si>
  <si>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</si>
  <si>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</si>
  <si>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</si>
  <si>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</si>
  <si>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</si>
  <si>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</si>
  <si>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</si>
  <si>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</si>
  <si>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</si>
  <si>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</si>
  <si>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</si>
  <si>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</si>
  <si>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</si>
  <si>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</si>
  <si>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</si>
  <si>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</si>
  <si>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</si>
  <si>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</si>
  <si>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</si>
  <si>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</si>
  <si>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</si>
  <si>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</si>
  <si>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</si>
  <si>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</si>
  <si>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</si>
  <si>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</si>
  <si>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</si>
  <si>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</si>
  <si>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</si>
  <si>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</si>
  <si>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</si>
  <si>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</si>
  <si>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</si>
  <si>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</si>
  <si>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</si>
  <si>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</si>
  <si>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</si>
  <si>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</si>
  <si>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</si>
  <si>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</si>
  <si>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</si>
  <si>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</si>
  <si>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</si>
  <si>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</si>
  <si>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</si>
  <si>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</si>
  <si>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</si>
  <si>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</si>
  <si>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</si>
  <si>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</si>
  <si>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</si>
  <si>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</si>
  <si>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</si>
  <si>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</si>
  <si>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</si>
  <si>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</si>
  <si>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</si>
  <si>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</si>
  <si>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</si>
  <si>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</si>
  <si>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</si>
  <si>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</si>
  <si>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</si>
  <si>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</si>
  <si>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</si>
  <si>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</si>
  <si>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</si>
  <si>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</si>
  <si>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</si>
  <si>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</si>
  <si>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</si>
  <si>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</si>
  <si>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</si>
  <si>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</si>
  <si>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</si>
  <si>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</si>
  <si>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</si>
  <si>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</si>
  <si>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</si>
  <si>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</si>
  <si>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</si>
  <si>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</si>
  <si>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</si>
  <si>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</si>
  <si>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</si>
  <si>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</si>
  <si>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</si>
  <si>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</si>
  <si>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</si>
  <si>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</si>
  <si>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</si>
  <si>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</si>
  <si>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</si>
  <si>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</si>
  <si>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</si>
  <si>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</si>
  <si>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</si>
  <si>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</si>
  <si>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</si>
  <si>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</si>
  <si>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</si>
  <si>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</si>
  <si>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</si>
  <si>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</si>
  <si>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</si>
  <si>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</si>
  <si>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</si>
  <si>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</si>
  <si>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</si>
  <si>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</si>
  <si>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</si>
  <si>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</si>
  <si>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</si>
  <si>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</si>
  <si>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</si>
  <si>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</si>
  <si>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</si>
  <si>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</si>
  <si>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</si>
  <si>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"ВОДОСНАБДЯВАНЕ И КАНАЛИЗАЦИЯ" ЕООД</t>
  </si>
  <si>
    <t>БЛАГОЕВГРАД</t>
  </si>
  <si>
    <t>811047831</t>
  </si>
  <si>
    <t>31.03.2020 г.</t>
  </si>
  <si>
    <t>31.03.2019 г.</t>
  </si>
  <si>
    <t>28.04.2020 г.</t>
  </si>
  <si>
    <t>Гергана Георгиева</t>
  </si>
  <si>
    <t>Управител</t>
  </si>
  <si>
    <t>инж. Росица Димитрова</t>
  </si>
  <si>
    <t>I-во тримесечие 2020 г.</t>
  </si>
  <si>
    <t>I-во тримесечие 2019 г.</t>
  </si>
  <si>
    <t>за I-во тримесечие на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</si>
</sst>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5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96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1" fillId="0" borderId="10" xfId="0" applyFont="1" applyBorder="1" applyAlignment="1">
      <alignment vertical="center" wrapText="1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47" fillId="3" borderId="15" xfId="0" applyNumberFormat="1" applyFont="1" applyFill="1" applyBorder="1" applyAlignment="1">
      <alignment vertical="center" wrapText="1"/>
    </xf>
    <xf numFmtId="3" fontId="47" fillId="3" borderId="27" xfId="0" applyNumberFormat="1" applyFont="1" applyFill="1" applyBorder="1" applyAlignment="1">
      <alignment vertical="center" wrapText="1"/>
    </xf>
    <xf numFmtId="3" fontId="47" fillId="3" borderId="64" xfId="0" applyNumberFormat="1" applyFont="1" applyFill="1" applyBorder="1" applyAlignment="1">
      <alignment vertical="center" wrapText="1"/>
    </xf>
    <xf numFmtId="3" fontId="48" fillId="3" borderId="15" xfId="0" applyNumberFormat="1" applyFont="1" applyFill="1" applyBorder="1" applyAlignment="1">
      <alignment vertical="center" wrapText="1"/>
    </xf>
    <xf numFmtId="3" fontId="48" fillId="3" borderId="27" xfId="0" applyNumberFormat="1" applyFont="1" applyFill="1" applyBorder="1" applyAlignment="1">
      <alignment vertical="center" wrapText="1"/>
    </xf>
    <xf numFmtId="3" fontId="49" fillId="3" borderId="15" xfId="0" applyNumberFormat="1" applyFont="1" applyFill="1" applyBorder="1" applyAlignment="1">
      <alignment vertical="center" wrapText="1"/>
    </xf>
    <xf numFmtId="3" fontId="49" fillId="3" borderId="27" xfId="0" applyNumberFormat="1" applyFont="1" applyFill="1" applyBorder="1" applyAlignment="1">
      <alignment vertical="center" wrapText="1"/>
    </xf>
    <xf numFmtId="3" fontId="23" fillId="3" borderId="15" xfId="0" applyNumberFormat="1" applyFont="1" applyFill="1" applyBorder="1" applyAlignment="1">
      <alignment vertical="center" wrapText="1"/>
    </xf>
    <xf numFmtId="3" fontId="47" fillId="3" borderId="10" xfId="0" applyNumberFormat="1" applyFont="1" applyFill="1" applyBorder="1" applyAlignment="1">
      <alignment vertical="center" wrapText="1"/>
    </xf>
    <xf numFmtId="3" fontId="50" fillId="3" borderId="10" xfId="0" applyNumberFormat="1" applyFont="1" applyFill="1" applyBorder="1" applyAlignment="1">
      <alignment vertical="center" wrapText="1"/>
    </xf>
    <xf numFmtId="3" fontId="50" fillId="3" borderId="29" xfId="0" applyNumberFormat="1" applyFont="1" applyFill="1" applyBorder="1" applyAlignment="1">
      <alignment vertical="center" wrapText="1"/>
    </xf>
    <xf numFmtId="3" fontId="50" fillId="3" borderId="27" xfId="0" applyNumberFormat="1" applyFont="1" applyFill="1" applyBorder="1" applyAlignment="1">
      <alignment vertical="center" wrapText="1"/>
    </xf>
    <xf numFmtId="3" fontId="50" fillId="3" borderId="30" xfId="0" applyNumberFormat="1" applyFont="1" applyFill="1" applyBorder="1" applyAlignment="1">
      <alignment vertical="center" wrapText="1"/>
    </xf>
    <xf numFmtId="3" fontId="18" fillId="3" borderId="13" xfId="0" applyNumberFormat="1" applyFont="1" applyFill="1" applyBorder="1" applyAlignment="1" applyProtection="1">
      <alignment vertical="center"/>
      <protection locked="0"/>
    </xf>
    <xf numFmtId="3" fontId="18" fillId="3" borderId="10" xfId="0" applyNumberFormat="1" applyFont="1" applyFill="1" applyBorder="1" applyAlignment="1" applyProtection="1">
      <alignment vertical="center"/>
      <protection locked="0"/>
    </xf>
    <xf numFmtId="3" fontId="18" fillId="3" borderId="10" xfId="0" applyNumberFormat="1" applyFont="1" applyFill="1" applyBorder="1" applyAlignment="1" applyProtection="1">
      <alignment vertical="center"/>
    </xf>
    <xf numFmtId="3" fontId="18" fillId="3" borderId="29" xfId="0" applyNumberFormat="1" applyFont="1" applyFill="1" applyBorder="1" applyAlignment="1" applyProtection="1">
      <alignment vertical="center"/>
    </xf>
    <xf numFmtId="3" fontId="47" fillId="3" borderId="35" xfId="0" applyNumberFormat="1" applyFont="1" applyFill="1" applyBorder="1" applyAlignment="1">
      <alignment vertical="center" wrapText="1"/>
    </xf>
    <xf numFmtId="3" fontId="47" fillId="3" borderId="52" xfId="0" applyNumberFormat="1" applyFont="1" applyFill="1" applyBorder="1" applyAlignment="1">
      <alignment vertical="center" wrapText="1"/>
    </xf>
    <xf numFmtId="3" fontId="31" fillId="0" borderId="15" xfId="0" applyNumberFormat="1" applyFont="1" applyBorder="1" applyAlignment="1">
      <alignment vertical="center" wrapText="1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="120" zoomScaleNormal="120" workbookViewId="0">
      <selection activeCell="G59" sqref="G59"/>
    </sheetView>
  </sheetViews>
  <sheetFormatPr defaultColWidth="9.109375" defaultRowHeight="15.6"/>
  <cols>
    <col min="1" max="1" width="4.109375" style="19" customWidth="1"/>
    <col min="2" max="5" width="5.6640625" style="19" customWidth="1"/>
    <col min="6" max="6" width="8.33203125" style="19" customWidth="1"/>
    <col min="7" max="7" width="39.44140625" style="19" customWidth="1"/>
    <col min="8" max="8" width="4.5546875" style="19" customWidth="1"/>
    <col min="9" max="9" width="11.33203125" style="19" customWidth="1"/>
    <col min="10" max="10" width="12" style="19" customWidth="1"/>
    <col min="11" max="11" width="15.33203125" style="19" customWidth="1"/>
    <col min="12" max="12" width="19" style="19" customWidth="1"/>
    <col min="13" max="13" width="21.109375" style="19" bestFit="1" customWidth="1"/>
    <col min="14" max="14" width="15" style="19" customWidth="1"/>
    <col min="15" max="16384" width="9.109375" style="19"/>
  </cols>
  <sheetData>
    <row r="1" spans="1:11" ht="39" customHeight="1">
      <c r="A1" s="254" t="s">
        <v>157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1" ht="26.25" customHeight="1">
      <c r="A2" s="270" t="s">
        <v>92</v>
      </c>
      <c r="B2" s="270"/>
      <c r="C2" s="270"/>
      <c r="D2" s="270"/>
      <c r="E2" s="270"/>
      <c r="F2" s="270"/>
      <c r="G2" s="270"/>
      <c r="H2" s="270"/>
      <c r="I2" s="270"/>
      <c r="J2" s="270"/>
      <c r="K2" s="168"/>
    </row>
    <row r="3" spans="1:11" ht="15" customHeight="1">
      <c r="A3" s="271" t="str">
        <f>"на "&amp;G8&amp;", гр. "&amp;G9</f>
        <v>на "ВОДОСНАБДЯВАНЕ И КАНАЛИЗАЦИЯ" ЕООД, гр. БЛАГОЕВГРАД</v>
      </c>
      <c r="B3" s="271"/>
      <c r="C3" s="271"/>
      <c r="D3" s="271"/>
      <c r="E3" s="271"/>
      <c r="F3" s="271"/>
      <c r="G3" s="271"/>
      <c r="H3" s="271"/>
      <c r="I3" s="271"/>
      <c r="J3" s="271"/>
      <c r="K3" s="52"/>
    </row>
    <row r="4" spans="1:11" ht="15" customHeight="1">
      <c r="A4" s="271" t="str">
        <f>"ЕИК по БУЛСТАТ: " &amp;G10</f>
        <v>ЕИК по БУЛСТАТ: 811047831</v>
      </c>
      <c r="B4" s="271"/>
      <c r="C4" s="271"/>
      <c r="D4" s="271"/>
      <c r="E4" s="271"/>
      <c r="F4" s="271"/>
      <c r="G4" s="271"/>
      <c r="H4" s="271"/>
      <c r="I4" s="271"/>
      <c r="J4" s="271"/>
      <c r="K4" s="52"/>
    </row>
    <row r="6" spans="1:11">
      <c r="A6" s="272" t="s">
        <v>0</v>
      </c>
      <c r="B6" s="259" t="s">
        <v>2</v>
      </c>
      <c r="C6" s="259"/>
      <c r="D6" s="259"/>
      <c r="E6" s="259"/>
      <c r="F6" s="259"/>
      <c r="G6" s="259" t="s">
        <v>1</v>
      </c>
      <c r="H6" s="259"/>
      <c r="I6" s="259"/>
      <c r="J6" s="259"/>
    </row>
    <row r="7" spans="1:11">
      <c r="A7" s="272"/>
      <c r="B7" s="259"/>
      <c r="C7" s="259"/>
      <c r="D7" s="259"/>
      <c r="E7" s="259"/>
      <c r="F7" s="259"/>
      <c r="G7" s="259"/>
      <c r="H7" s="259"/>
      <c r="I7" s="259"/>
      <c r="J7" s="259"/>
    </row>
    <row r="8" spans="1:11">
      <c r="A8" s="169">
        <v>1</v>
      </c>
      <c r="B8" s="257" t="s">
        <v>3</v>
      </c>
      <c r="C8" s="257"/>
      <c r="D8" s="257"/>
      <c r="E8" s="257"/>
      <c r="F8" s="257"/>
      <c r="G8" s="260" t="s">
        <v>381</v>
      </c>
      <c r="H8" s="261"/>
      <c r="I8" s="261"/>
      <c r="J8" s="262"/>
    </row>
    <row r="9" spans="1:11">
      <c r="A9" s="170" t="s">
        <v>4</v>
      </c>
      <c r="B9" s="255" t="s">
        <v>5</v>
      </c>
      <c r="C9" s="255"/>
      <c r="D9" s="255"/>
      <c r="E9" s="255"/>
      <c r="F9" s="255"/>
      <c r="G9" s="263" t="s">
        <v>382</v>
      </c>
      <c r="H9" s="264"/>
      <c r="I9" s="264"/>
      <c r="J9" s="265"/>
    </row>
    <row r="10" spans="1:11">
      <c r="A10" s="170" t="s">
        <v>6</v>
      </c>
      <c r="B10" s="255" t="s">
        <v>166</v>
      </c>
      <c r="C10" s="255"/>
      <c r="D10" s="255"/>
      <c r="E10" s="255"/>
      <c r="F10" s="255"/>
      <c r="G10" s="263" t="s">
        <v>383</v>
      </c>
      <c r="H10" s="264"/>
      <c r="I10" s="264"/>
      <c r="J10" s="265"/>
    </row>
    <row r="11" spans="1:11">
      <c r="A11" s="169" t="s">
        <v>7</v>
      </c>
      <c r="B11" s="257" t="s">
        <v>8</v>
      </c>
      <c r="C11" s="257"/>
      <c r="D11" s="257"/>
      <c r="E11" s="257"/>
      <c r="F11" s="257"/>
      <c r="G11" s="258"/>
      <c r="H11" s="258"/>
      <c r="I11" s="258"/>
      <c r="J11" s="258"/>
    </row>
    <row r="12" spans="1:11">
      <c r="A12" s="58" t="s">
        <v>9</v>
      </c>
      <c r="B12" s="248" t="s">
        <v>359</v>
      </c>
      <c r="C12" s="248"/>
      <c r="D12" s="248"/>
      <c r="E12" s="248"/>
      <c r="F12" s="248"/>
      <c r="G12" s="171" t="s">
        <v>384</v>
      </c>
      <c r="H12" s="172"/>
      <c r="I12" s="172"/>
      <c r="J12" s="173"/>
    </row>
    <row r="13" spans="1:11">
      <c r="A13" s="58" t="s">
        <v>155</v>
      </c>
      <c r="B13" s="248" t="s">
        <v>361</v>
      </c>
      <c r="C13" s="248"/>
      <c r="D13" s="248"/>
      <c r="E13" s="248"/>
      <c r="F13" s="248"/>
      <c r="G13" s="171" t="s">
        <v>385</v>
      </c>
      <c r="H13" s="172"/>
      <c r="I13" s="172"/>
      <c r="J13" s="173"/>
    </row>
    <row r="14" spans="1:11">
      <c r="A14" s="169" t="s">
        <v>10</v>
      </c>
      <c r="B14" s="257" t="s">
        <v>11</v>
      </c>
      <c r="C14" s="257"/>
      <c r="D14" s="257"/>
      <c r="E14" s="257"/>
      <c r="F14" s="257"/>
      <c r="G14" s="256" t="s">
        <v>386</v>
      </c>
      <c r="H14" s="256"/>
      <c r="I14" s="256"/>
      <c r="J14" s="256"/>
    </row>
    <row r="15" spans="1:11">
      <c r="A15" s="169" t="s">
        <v>12</v>
      </c>
      <c r="B15" s="257" t="s">
        <v>13</v>
      </c>
      <c r="C15" s="257"/>
      <c r="D15" s="257"/>
      <c r="E15" s="257"/>
      <c r="F15" s="257"/>
      <c r="G15" s="273"/>
      <c r="H15" s="273"/>
      <c r="I15" s="273"/>
      <c r="J15" s="273"/>
    </row>
    <row r="16" spans="1:11">
      <c r="A16" s="170" t="s">
        <v>14</v>
      </c>
      <c r="B16" s="255" t="s">
        <v>15</v>
      </c>
      <c r="C16" s="255"/>
      <c r="D16" s="255"/>
      <c r="E16" s="255"/>
      <c r="F16" s="255"/>
      <c r="G16" s="256" t="s">
        <v>387</v>
      </c>
      <c r="H16" s="256"/>
      <c r="I16" s="256"/>
      <c r="J16" s="256"/>
    </row>
    <row r="17" spans="1:13">
      <c r="A17" s="170" t="s">
        <v>16</v>
      </c>
      <c r="B17" s="274" t="s">
        <v>372</v>
      </c>
      <c r="C17" s="275"/>
      <c r="D17" s="275"/>
      <c r="E17" s="275"/>
      <c r="F17" s="276"/>
      <c r="G17" s="266" t="s">
        <v>388</v>
      </c>
      <c r="H17" s="267"/>
      <c r="I17" s="267"/>
      <c r="J17" s="268"/>
    </row>
    <row r="18" spans="1:13">
      <c r="A18" s="170" t="s">
        <v>17</v>
      </c>
      <c r="B18" s="255" t="s">
        <v>167</v>
      </c>
      <c r="C18" s="255"/>
      <c r="D18" s="255"/>
      <c r="E18" s="255"/>
      <c r="F18" s="255"/>
      <c r="G18" s="256" t="s">
        <v>389</v>
      </c>
      <c r="H18" s="256"/>
      <c r="I18" s="256"/>
      <c r="J18" s="256"/>
    </row>
    <row r="19" spans="1:13">
      <c r="A19" s="169" t="s">
        <v>18</v>
      </c>
      <c r="B19" s="257" t="s">
        <v>19</v>
      </c>
      <c r="C19" s="257"/>
      <c r="D19" s="257"/>
      <c r="E19" s="257"/>
      <c r="F19" s="257"/>
      <c r="G19" s="258"/>
      <c r="H19" s="258"/>
      <c r="I19" s="258"/>
      <c r="J19" s="258"/>
    </row>
    <row r="20" spans="1:13">
      <c r="A20" s="58" t="s">
        <v>20</v>
      </c>
      <c r="B20" s="248" t="s">
        <v>21</v>
      </c>
      <c r="C20" s="248"/>
      <c r="D20" s="248"/>
      <c r="E20" s="248"/>
      <c r="F20" s="248"/>
      <c r="G20" s="269" t="s">
        <v>169</v>
      </c>
      <c r="H20" s="269"/>
      <c r="I20" s="269"/>
      <c r="J20" s="269"/>
    </row>
    <row r="21" spans="1:13">
      <c r="A21" s="58"/>
      <c r="B21" s="239">
        <v>1</v>
      </c>
      <c r="C21" s="239"/>
      <c r="D21" s="239"/>
      <c r="E21" s="239"/>
      <c r="F21" s="239"/>
      <c r="G21" s="240" t="s">
        <v>88</v>
      </c>
      <c r="H21" s="240"/>
      <c r="I21" s="240"/>
      <c r="J21" s="240"/>
      <c r="K21" s="174"/>
      <c r="M21" s="174"/>
    </row>
    <row r="22" spans="1:13">
      <c r="A22" s="58"/>
      <c r="B22" s="239">
        <v>2</v>
      </c>
      <c r="C22" s="239"/>
      <c r="D22" s="239"/>
      <c r="E22" s="239"/>
      <c r="F22" s="239"/>
      <c r="G22" s="240" t="s">
        <v>170</v>
      </c>
      <c r="H22" s="240"/>
      <c r="I22" s="240"/>
      <c r="J22" s="240"/>
    </row>
    <row r="23" spans="1:13">
      <c r="A23" s="58"/>
      <c r="B23" s="239">
        <v>3</v>
      </c>
      <c r="C23" s="239"/>
      <c r="D23" s="239"/>
      <c r="E23" s="239"/>
      <c r="F23" s="239"/>
      <c r="G23" s="240" t="s">
        <v>171</v>
      </c>
      <c r="H23" s="240"/>
      <c r="I23" s="240"/>
      <c r="J23" s="240"/>
    </row>
    <row r="24" spans="1:13">
      <c r="A24" s="58"/>
      <c r="B24" s="239">
        <v>4</v>
      </c>
      <c r="C24" s="239"/>
      <c r="D24" s="239"/>
      <c r="E24" s="239"/>
      <c r="F24" s="239"/>
      <c r="G24" s="240" t="s">
        <v>89</v>
      </c>
      <c r="H24" s="240"/>
      <c r="I24" s="240"/>
      <c r="J24" s="240"/>
    </row>
    <row r="25" spans="1:13">
      <c r="A25" s="58"/>
      <c r="B25" s="239">
        <v>5</v>
      </c>
      <c r="C25" s="239"/>
      <c r="D25" s="239"/>
      <c r="E25" s="239"/>
      <c r="F25" s="239"/>
      <c r="G25" s="240" t="s">
        <v>90</v>
      </c>
      <c r="H25" s="240"/>
      <c r="I25" s="240"/>
      <c r="J25" s="240"/>
    </row>
    <row r="26" spans="1:13">
      <c r="A26" s="58" t="s">
        <v>22</v>
      </c>
      <c r="B26" s="239">
        <v>6</v>
      </c>
      <c r="C26" s="239"/>
      <c r="D26" s="239"/>
      <c r="E26" s="239"/>
      <c r="F26" s="239"/>
      <c r="G26" s="253" t="s">
        <v>91</v>
      </c>
      <c r="H26" s="253"/>
      <c r="I26" s="253"/>
      <c r="J26" s="253"/>
    </row>
    <row r="27" spans="1:13">
      <c r="A27" s="58" t="s">
        <v>22</v>
      </c>
      <c r="B27" s="239">
        <v>7</v>
      </c>
      <c r="C27" s="239"/>
      <c r="D27" s="239"/>
      <c r="E27" s="239"/>
      <c r="F27" s="239"/>
      <c r="G27" s="253" t="s">
        <v>93</v>
      </c>
      <c r="H27" s="253"/>
      <c r="I27" s="253"/>
      <c r="J27" s="253"/>
    </row>
    <row r="28" spans="1:13" ht="81.75" customHeight="1">
      <c r="A28" s="58" t="s">
        <v>24</v>
      </c>
      <c r="B28" s="248" t="s">
        <v>23</v>
      </c>
      <c r="C28" s="248"/>
      <c r="D28" s="248"/>
      <c r="E28" s="248"/>
      <c r="F28" s="248"/>
      <c r="G28" s="249" t="s">
        <v>376</v>
      </c>
      <c r="H28" s="249"/>
      <c r="I28" s="249"/>
      <c r="J28" s="249"/>
    </row>
    <row r="29" spans="1:13">
      <c r="A29" s="58" t="s">
        <v>26</v>
      </c>
      <c r="B29" s="248" t="s">
        <v>25</v>
      </c>
      <c r="C29" s="248"/>
      <c r="D29" s="248"/>
      <c r="E29" s="248"/>
      <c r="F29" s="248"/>
      <c r="G29" s="249" t="s">
        <v>365</v>
      </c>
      <c r="H29" s="249"/>
      <c r="I29" s="249"/>
      <c r="J29" s="249"/>
    </row>
    <row r="30" spans="1:13">
      <c r="A30" s="58" t="s">
        <v>84</v>
      </c>
      <c r="B30" s="248" t="s">
        <v>27</v>
      </c>
      <c r="C30" s="248"/>
      <c r="D30" s="248"/>
      <c r="E30" s="248"/>
      <c r="F30" s="248"/>
      <c r="G30" s="249" t="s">
        <v>366</v>
      </c>
      <c r="H30" s="249"/>
      <c r="I30" s="249"/>
      <c r="J30" s="249"/>
    </row>
    <row r="31" spans="1:13" ht="37.5" customHeight="1">
      <c r="A31" s="58" t="s">
        <v>85</v>
      </c>
      <c r="B31" s="248" t="s">
        <v>86</v>
      </c>
      <c r="C31" s="248"/>
      <c r="D31" s="248"/>
      <c r="E31" s="248"/>
      <c r="F31" s="248"/>
      <c r="G31" s="249" t="s">
        <v>367</v>
      </c>
      <c r="H31" s="249"/>
      <c r="I31" s="249"/>
      <c r="J31" s="249"/>
    </row>
    <row r="32" spans="1:13">
      <c r="A32" s="58" t="s">
        <v>153</v>
      </c>
      <c r="B32" s="248" t="s">
        <v>87</v>
      </c>
      <c r="C32" s="248"/>
      <c r="D32" s="248"/>
      <c r="E32" s="248"/>
      <c r="F32" s="248"/>
      <c r="G32" s="249" t="s">
        <v>368</v>
      </c>
      <c r="H32" s="249"/>
      <c r="I32" s="249"/>
      <c r="J32" s="249"/>
    </row>
    <row r="33" spans="1:11">
      <c r="A33" s="58"/>
      <c r="B33" s="241" t="s">
        <v>94</v>
      </c>
      <c r="C33" s="242"/>
      <c r="D33" s="242"/>
      <c r="E33" s="242"/>
      <c r="F33" s="243"/>
      <c r="G33" s="244" t="s">
        <v>369</v>
      </c>
      <c r="H33" s="245"/>
      <c r="I33" s="245"/>
      <c r="J33" s="246"/>
    </row>
    <row r="34" spans="1:11" ht="25.5" customHeight="1">
      <c r="A34" s="58" t="s">
        <v>154</v>
      </c>
      <c r="B34" s="241" t="s">
        <v>95</v>
      </c>
      <c r="C34" s="242"/>
      <c r="D34" s="242"/>
      <c r="E34" s="242"/>
      <c r="F34" s="243"/>
      <c r="G34" s="244" t="s">
        <v>172</v>
      </c>
      <c r="H34" s="245"/>
      <c r="I34" s="245"/>
      <c r="J34" s="246"/>
    </row>
    <row r="35" spans="1:11" ht="27.75" customHeight="1">
      <c r="A35" s="58" t="s">
        <v>159</v>
      </c>
      <c r="B35" s="239">
        <v>1</v>
      </c>
      <c r="C35" s="239"/>
      <c r="D35" s="239"/>
      <c r="E35" s="239"/>
      <c r="F35" s="239"/>
      <c r="G35" s="250" t="s">
        <v>370</v>
      </c>
      <c r="H35" s="251"/>
      <c r="I35" s="251"/>
      <c r="J35" s="252"/>
    </row>
    <row r="36" spans="1:11" ht="23.25" customHeight="1">
      <c r="A36" s="58" t="s">
        <v>160</v>
      </c>
      <c r="B36" s="239">
        <v>2</v>
      </c>
      <c r="C36" s="239"/>
      <c r="D36" s="239"/>
      <c r="E36" s="239"/>
      <c r="F36" s="239"/>
      <c r="G36" s="250" t="s">
        <v>371</v>
      </c>
      <c r="H36" s="251"/>
      <c r="I36" s="251"/>
      <c r="J36" s="252"/>
    </row>
    <row r="37" spans="1:11">
      <c r="A37" s="58" t="s">
        <v>161</v>
      </c>
      <c r="B37" s="239">
        <v>3</v>
      </c>
      <c r="C37" s="239"/>
      <c r="D37" s="239"/>
      <c r="E37" s="239"/>
      <c r="F37" s="239"/>
      <c r="G37" s="250" t="s">
        <v>162</v>
      </c>
      <c r="H37" s="251"/>
      <c r="I37" s="251"/>
      <c r="J37" s="252"/>
    </row>
    <row r="39" spans="1:11">
      <c r="B39" s="82" t="str">
        <f>"Дата: "&amp;$G$14</f>
        <v>Дата: 28.04.2020 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Гергана Георгиева</v>
      </c>
      <c r="I40" s="247" t="s">
        <v>29</v>
      </c>
      <c r="J40" s="247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362</v>
      </c>
      <c r="J42" s="84"/>
    </row>
    <row r="43" spans="1:11">
      <c r="F43" s="84"/>
      <c r="H43" s="83" t="str">
        <f>G18</f>
        <v>инж. Росица Димитрова</v>
      </c>
      <c r="I43" s="238" t="s">
        <v>377</v>
      </c>
      <c r="J43" s="238"/>
      <c r="K43" s="57"/>
    </row>
    <row r="44" spans="1:11">
      <c r="F44" s="175"/>
      <c r="G44" s="176"/>
      <c r="H44" s="175"/>
      <c r="I44" s="177"/>
    </row>
    <row r="45" spans="1:11">
      <c r="A45" s="9" t="s">
        <v>32</v>
      </c>
      <c r="F45" s="175"/>
      <c r="G45" s="10"/>
      <c r="H45" s="11"/>
      <c r="I45" s="11"/>
      <c r="J45" s="11"/>
    </row>
    <row r="46" spans="1:11" s="14" customFormat="1" ht="13.8">
      <c r="A46" s="133" t="s">
        <v>33</v>
      </c>
      <c r="B46" s="12"/>
      <c r="C46" s="12"/>
      <c r="D46" s="12"/>
      <c r="E46" s="134"/>
      <c r="F46" s="134"/>
      <c r="G46" s="134"/>
      <c r="H46" s="13"/>
      <c r="I46" s="13"/>
    </row>
    <row r="47" spans="1:11" s="131" customFormat="1">
      <c r="A47" s="135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2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zoomScaleNormal="100" zoomScaleSheetLayoutView="110" workbookViewId="0">
      <selection activeCell="E19" sqref="E19"/>
    </sheetView>
  </sheetViews>
  <sheetFormatPr defaultRowHeight="13.8"/>
  <cols>
    <col min="1" max="1" width="60.5546875" style="51" customWidth="1"/>
    <col min="2" max="2" width="14.88671875" style="154" customWidth="1"/>
    <col min="3" max="3" width="16.6640625" style="51" customWidth="1"/>
    <col min="4" max="4" width="17.109375" style="51" customWidth="1"/>
    <col min="5" max="5" width="45.109375" style="51" customWidth="1"/>
    <col min="6" max="6" width="7" style="154" customWidth="1"/>
    <col min="7" max="8" width="9.109375" style="155"/>
    <col min="9" max="9" width="9.109375" style="51"/>
    <col min="10" max="10" width="12" style="51" bestFit="1" customWidth="1"/>
    <col min="11" max="255" width="9.109375" style="51"/>
    <col min="256" max="256" width="42.88671875" style="51" customWidth="1"/>
    <col min="257" max="257" width="7.5546875" style="51" customWidth="1"/>
    <col min="258" max="259" width="9.109375" style="51"/>
    <col min="260" max="260" width="2" style="51" customWidth="1"/>
    <col min="261" max="261" width="45.109375" style="51" customWidth="1"/>
    <col min="262" max="262" width="7" style="51" customWidth="1"/>
    <col min="263" max="265" width="9.109375" style="51"/>
    <col min="266" max="266" width="12" style="51" bestFit="1" customWidth="1"/>
    <col min="267" max="511" width="9.109375" style="51"/>
    <col min="512" max="512" width="42.88671875" style="51" customWidth="1"/>
    <col min="513" max="513" width="7.5546875" style="51" customWidth="1"/>
    <col min="514" max="515" width="9.109375" style="51"/>
    <col min="516" max="516" width="2" style="51" customWidth="1"/>
    <col min="517" max="517" width="45.109375" style="51" customWidth="1"/>
    <col min="518" max="518" width="7" style="51" customWidth="1"/>
    <col min="519" max="521" width="9.109375" style="51"/>
    <col min="522" max="522" width="12" style="51" bestFit="1" customWidth="1"/>
    <col min="523" max="767" width="9.109375" style="51"/>
    <col min="768" max="768" width="42.88671875" style="51" customWidth="1"/>
    <col min="769" max="769" width="7.5546875" style="51" customWidth="1"/>
    <col min="770" max="771" width="9.109375" style="51"/>
    <col min="772" max="772" width="2" style="51" customWidth="1"/>
    <col min="773" max="773" width="45.109375" style="51" customWidth="1"/>
    <col min="774" max="774" width="7" style="51" customWidth="1"/>
    <col min="775" max="777" width="9.109375" style="51"/>
    <col min="778" max="778" width="12" style="51" bestFit="1" customWidth="1"/>
    <col min="779" max="1023" width="9.109375" style="51"/>
    <col min="1024" max="1024" width="42.88671875" style="51" customWidth="1"/>
    <col min="1025" max="1025" width="7.5546875" style="51" customWidth="1"/>
    <col min="1026" max="1027" width="9.109375" style="51"/>
    <col min="1028" max="1028" width="2" style="51" customWidth="1"/>
    <col min="1029" max="1029" width="45.109375" style="51" customWidth="1"/>
    <col min="1030" max="1030" width="7" style="51" customWidth="1"/>
    <col min="1031" max="1033" width="9.109375" style="51"/>
    <col min="1034" max="1034" width="12" style="51" bestFit="1" customWidth="1"/>
    <col min="1035" max="1279" width="9.109375" style="51"/>
    <col min="1280" max="1280" width="42.88671875" style="51" customWidth="1"/>
    <col min="1281" max="1281" width="7.5546875" style="51" customWidth="1"/>
    <col min="1282" max="1283" width="9.109375" style="51"/>
    <col min="1284" max="1284" width="2" style="51" customWidth="1"/>
    <col min="1285" max="1285" width="45.109375" style="51" customWidth="1"/>
    <col min="1286" max="1286" width="7" style="51" customWidth="1"/>
    <col min="1287" max="1289" width="9.109375" style="51"/>
    <col min="1290" max="1290" width="12" style="51" bestFit="1" customWidth="1"/>
    <col min="1291" max="1535" width="9.109375" style="51"/>
    <col min="1536" max="1536" width="42.88671875" style="51" customWidth="1"/>
    <col min="1537" max="1537" width="7.5546875" style="51" customWidth="1"/>
    <col min="1538" max="1539" width="9.109375" style="51"/>
    <col min="1540" max="1540" width="2" style="51" customWidth="1"/>
    <col min="1541" max="1541" width="45.109375" style="51" customWidth="1"/>
    <col min="1542" max="1542" width="7" style="51" customWidth="1"/>
    <col min="1543" max="1545" width="9.109375" style="51"/>
    <col min="1546" max="1546" width="12" style="51" bestFit="1" customWidth="1"/>
    <col min="1547" max="1791" width="9.109375" style="51"/>
    <col min="1792" max="1792" width="42.88671875" style="51" customWidth="1"/>
    <col min="1793" max="1793" width="7.5546875" style="51" customWidth="1"/>
    <col min="1794" max="1795" width="9.109375" style="51"/>
    <col min="1796" max="1796" width="2" style="51" customWidth="1"/>
    <col min="1797" max="1797" width="45.109375" style="51" customWidth="1"/>
    <col min="1798" max="1798" width="7" style="51" customWidth="1"/>
    <col min="1799" max="1801" width="9.109375" style="51"/>
    <col min="1802" max="1802" width="12" style="51" bestFit="1" customWidth="1"/>
    <col min="1803" max="2047" width="9.109375" style="51"/>
    <col min="2048" max="2048" width="42.88671875" style="51" customWidth="1"/>
    <col min="2049" max="2049" width="7.5546875" style="51" customWidth="1"/>
    <col min="2050" max="2051" width="9.109375" style="51"/>
    <col min="2052" max="2052" width="2" style="51" customWidth="1"/>
    <col min="2053" max="2053" width="45.109375" style="51" customWidth="1"/>
    <col min="2054" max="2054" width="7" style="51" customWidth="1"/>
    <col min="2055" max="2057" width="9.109375" style="51"/>
    <col min="2058" max="2058" width="12" style="51" bestFit="1" customWidth="1"/>
    <col min="2059" max="2303" width="9.109375" style="51"/>
    <col min="2304" max="2304" width="42.88671875" style="51" customWidth="1"/>
    <col min="2305" max="2305" width="7.5546875" style="51" customWidth="1"/>
    <col min="2306" max="2307" width="9.109375" style="51"/>
    <col min="2308" max="2308" width="2" style="51" customWidth="1"/>
    <col min="2309" max="2309" width="45.109375" style="51" customWidth="1"/>
    <col min="2310" max="2310" width="7" style="51" customWidth="1"/>
    <col min="2311" max="2313" width="9.109375" style="51"/>
    <col min="2314" max="2314" width="12" style="51" bestFit="1" customWidth="1"/>
    <col min="2315" max="2559" width="9.109375" style="51"/>
    <col min="2560" max="2560" width="42.88671875" style="51" customWidth="1"/>
    <col min="2561" max="2561" width="7.5546875" style="51" customWidth="1"/>
    <col min="2562" max="2563" width="9.109375" style="51"/>
    <col min="2564" max="2564" width="2" style="51" customWidth="1"/>
    <col min="2565" max="2565" width="45.109375" style="51" customWidth="1"/>
    <col min="2566" max="2566" width="7" style="51" customWidth="1"/>
    <col min="2567" max="2569" width="9.109375" style="51"/>
    <col min="2570" max="2570" width="12" style="51" bestFit="1" customWidth="1"/>
    <col min="2571" max="2815" width="9.109375" style="51"/>
    <col min="2816" max="2816" width="42.88671875" style="51" customWidth="1"/>
    <col min="2817" max="2817" width="7.5546875" style="51" customWidth="1"/>
    <col min="2818" max="2819" width="9.109375" style="51"/>
    <col min="2820" max="2820" width="2" style="51" customWidth="1"/>
    <col min="2821" max="2821" width="45.109375" style="51" customWidth="1"/>
    <col min="2822" max="2822" width="7" style="51" customWidth="1"/>
    <col min="2823" max="2825" width="9.109375" style="51"/>
    <col min="2826" max="2826" width="12" style="51" bestFit="1" customWidth="1"/>
    <col min="2827" max="3071" width="9.109375" style="51"/>
    <col min="3072" max="3072" width="42.88671875" style="51" customWidth="1"/>
    <col min="3073" max="3073" width="7.5546875" style="51" customWidth="1"/>
    <col min="3074" max="3075" width="9.109375" style="51"/>
    <col min="3076" max="3076" width="2" style="51" customWidth="1"/>
    <col min="3077" max="3077" width="45.109375" style="51" customWidth="1"/>
    <col min="3078" max="3078" width="7" style="51" customWidth="1"/>
    <col min="3079" max="3081" width="9.109375" style="51"/>
    <col min="3082" max="3082" width="12" style="51" bestFit="1" customWidth="1"/>
    <col min="3083" max="3327" width="9.109375" style="51"/>
    <col min="3328" max="3328" width="42.88671875" style="51" customWidth="1"/>
    <col min="3329" max="3329" width="7.5546875" style="51" customWidth="1"/>
    <col min="3330" max="3331" width="9.109375" style="51"/>
    <col min="3332" max="3332" width="2" style="51" customWidth="1"/>
    <col min="3333" max="3333" width="45.109375" style="51" customWidth="1"/>
    <col min="3334" max="3334" width="7" style="51" customWidth="1"/>
    <col min="3335" max="3337" width="9.109375" style="51"/>
    <col min="3338" max="3338" width="12" style="51" bestFit="1" customWidth="1"/>
    <col min="3339" max="3583" width="9.109375" style="51"/>
    <col min="3584" max="3584" width="42.88671875" style="51" customWidth="1"/>
    <col min="3585" max="3585" width="7.5546875" style="51" customWidth="1"/>
    <col min="3586" max="3587" width="9.109375" style="51"/>
    <col min="3588" max="3588" width="2" style="51" customWidth="1"/>
    <col min="3589" max="3589" width="45.109375" style="51" customWidth="1"/>
    <col min="3590" max="3590" width="7" style="51" customWidth="1"/>
    <col min="3591" max="3593" width="9.109375" style="51"/>
    <col min="3594" max="3594" width="12" style="51" bestFit="1" customWidth="1"/>
    <col min="3595" max="3839" width="9.109375" style="51"/>
    <col min="3840" max="3840" width="42.88671875" style="51" customWidth="1"/>
    <col min="3841" max="3841" width="7.5546875" style="51" customWidth="1"/>
    <col min="3842" max="3843" width="9.109375" style="51"/>
    <col min="3844" max="3844" width="2" style="51" customWidth="1"/>
    <col min="3845" max="3845" width="45.109375" style="51" customWidth="1"/>
    <col min="3846" max="3846" width="7" style="51" customWidth="1"/>
    <col min="3847" max="3849" width="9.109375" style="51"/>
    <col min="3850" max="3850" width="12" style="51" bestFit="1" customWidth="1"/>
    <col min="3851" max="4095" width="9.109375" style="51"/>
    <col min="4096" max="4096" width="42.88671875" style="51" customWidth="1"/>
    <col min="4097" max="4097" width="7.5546875" style="51" customWidth="1"/>
    <col min="4098" max="4099" width="9.109375" style="51"/>
    <col min="4100" max="4100" width="2" style="51" customWidth="1"/>
    <col min="4101" max="4101" width="45.109375" style="51" customWidth="1"/>
    <col min="4102" max="4102" width="7" style="51" customWidth="1"/>
    <col min="4103" max="4105" width="9.109375" style="51"/>
    <col min="4106" max="4106" width="12" style="51" bestFit="1" customWidth="1"/>
    <col min="4107" max="4351" width="9.109375" style="51"/>
    <col min="4352" max="4352" width="42.88671875" style="51" customWidth="1"/>
    <col min="4353" max="4353" width="7.5546875" style="51" customWidth="1"/>
    <col min="4354" max="4355" width="9.109375" style="51"/>
    <col min="4356" max="4356" width="2" style="51" customWidth="1"/>
    <col min="4357" max="4357" width="45.109375" style="51" customWidth="1"/>
    <col min="4358" max="4358" width="7" style="51" customWidth="1"/>
    <col min="4359" max="4361" width="9.109375" style="51"/>
    <col min="4362" max="4362" width="12" style="51" bestFit="1" customWidth="1"/>
    <col min="4363" max="4607" width="9.109375" style="51"/>
    <col min="4608" max="4608" width="42.88671875" style="51" customWidth="1"/>
    <col min="4609" max="4609" width="7.5546875" style="51" customWidth="1"/>
    <col min="4610" max="4611" width="9.109375" style="51"/>
    <col min="4612" max="4612" width="2" style="51" customWidth="1"/>
    <col min="4613" max="4613" width="45.109375" style="51" customWidth="1"/>
    <col min="4614" max="4614" width="7" style="51" customWidth="1"/>
    <col min="4615" max="4617" width="9.109375" style="51"/>
    <col min="4618" max="4618" width="12" style="51" bestFit="1" customWidth="1"/>
    <col min="4619" max="4863" width="9.109375" style="51"/>
    <col min="4864" max="4864" width="42.88671875" style="51" customWidth="1"/>
    <col min="4865" max="4865" width="7.5546875" style="51" customWidth="1"/>
    <col min="4866" max="4867" width="9.109375" style="51"/>
    <col min="4868" max="4868" width="2" style="51" customWidth="1"/>
    <col min="4869" max="4869" width="45.109375" style="51" customWidth="1"/>
    <col min="4870" max="4870" width="7" style="51" customWidth="1"/>
    <col min="4871" max="4873" width="9.109375" style="51"/>
    <col min="4874" max="4874" width="12" style="51" bestFit="1" customWidth="1"/>
    <col min="4875" max="5119" width="9.109375" style="51"/>
    <col min="5120" max="5120" width="42.88671875" style="51" customWidth="1"/>
    <col min="5121" max="5121" width="7.5546875" style="51" customWidth="1"/>
    <col min="5122" max="5123" width="9.109375" style="51"/>
    <col min="5124" max="5124" width="2" style="51" customWidth="1"/>
    <col min="5125" max="5125" width="45.109375" style="51" customWidth="1"/>
    <col min="5126" max="5126" width="7" style="51" customWidth="1"/>
    <col min="5127" max="5129" width="9.109375" style="51"/>
    <col min="5130" max="5130" width="12" style="51" bestFit="1" customWidth="1"/>
    <col min="5131" max="5375" width="9.109375" style="51"/>
    <col min="5376" max="5376" width="42.88671875" style="51" customWidth="1"/>
    <col min="5377" max="5377" width="7.5546875" style="51" customWidth="1"/>
    <col min="5378" max="5379" width="9.109375" style="51"/>
    <col min="5380" max="5380" width="2" style="51" customWidth="1"/>
    <col min="5381" max="5381" width="45.109375" style="51" customWidth="1"/>
    <col min="5382" max="5382" width="7" style="51" customWidth="1"/>
    <col min="5383" max="5385" width="9.109375" style="51"/>
    <col min="5386" max="5386" width="12" style="51" bestFit="1" customWidth="1"/>
    <col min="5387" max="5631" width="9.109375" style="51"/>
    <col min="5632" max="5632" width="42.88671875" style="51" customWidth="1"/>
    <col min="5633" max="5633" width="7.5546875" style="51" customWidth="1"/>
    <col min="5634" max="5635" width="9.109375" style="51"/>
    <col min="5636" max="5636" width="2" style="51" customWidth="1"/>
    <col min="5637" max="5637" width="45.109375" style="51" customWidth="1"/>
    <col min="5638" max="5638" width="7" style="51" customWidth="1"/>
    <col min="5639" max="5641" width="9.109375" style="51"/>
    <col min="5642" max="5642" width="12" style="51" bestFit="1" customWidth="1"/>
    <col min="5643" max="5887" width="9.109375" style="51"/>
    <col min="5888" max="5888" width="42.88671875" style="51" customWidth="1"/>
    <col min="5889" max="5889" width="7.5546875" style="51" customWidth="1"/>
    <col min="5890" max="5891" width="9.109375" style="51"/>
    <col min="5892" max="5892" width="2" style="51" customWidth="1"/>
    <col min="5893" max="5893" width="45.109375" style="51" customWidth="1"/>
    <col min="5894" max="5894" width="7" style="51" customWidth="1"/>
    <col min="5895" max="5897" width="9.109375" style="51"/>
    <col min="5898" max="5898" width="12" style="51" bestFit="1" customWidth="1"/>
    <col min="5899" max="6143" width="9.109375" style="51"/>
    <col min="6144" max="6144" width="42.88671875" style="51" customWidth="1"/>
    <col min="6145" max="6145" width="7.5546875" style="51" customWidth="1"/>
    <col min="6146" max="6147" width="9.109375" style="51"/>
    <col min="6148" max="6148" width="2" style="51" customWidth="1"/>
    <col min="6149" max="6149" width="45.109375" style="51" customWidth="1"/>
    <col min="6150" max="6150" width="7" style="51" customWidth="1"/>
    <col min="6151" max="6153" width="9.109375" style="51"/>
    <col min="6154" max="6154" width="12" style="51" bestFit="1" customWidth="1"/>
    <col min="6155" max="6399" width="9.109375" style="51"/>
    <col min="6400" max="6400" width="42.88671875" style="51" customWidth="1"/>
    <col min="6401" max="6401" width="7.5546875" style="51" customWidth="1"/>
    <col min="6402" max="6403" width="9.109375" style="51"/>
    <col min="6404" max="6404" width="2" style="51" customWidth="1"/>
    <col min="6405" max="6405" width="45.109375" style="51" customWidth="1"/>
    <col min="6406" max="6406" width="7" style="51" customWidth="1"/>
    <col min="6407" max="6409" width="9.109375" style="51"/>
    <col min="6410" max="6410" width="12" style="51" bestFit="1" customWidth="1"/>
    <col min="6411" max="6655" width="9.109375" style="51"/>
    <col min="6656" max="6656" width="42.88671875" style="51" customWidth="1"/>
    <col min="6657" max="6657" width="7.5546875" style="51" customWidth="1"/>
    <col min="6658" max="6659" width="9.109375" style="51"/>
    <col min="6660" max="6660" width="2" style="51" customWidth="1"/>
    <col min="6661" max="6661" width="45.109375" style="51" customWidth="1"/>
    <col min="6662" max="6662" width="7" style="51" customWidth="1"/>
    <col min="6663" max="6665" width="9.109375" style="51"/>
    <col min="6666" max="6666" width="12" style="51" bestFit="1" customWidth="1"/>
    <col min="6667" max="6911" width="9.109375" style="51"/>
    <col min="6912" max="6912" width="42.88671875" style="51" customWidth="1"/>
    <col min="6913" max="6913" width="7.5546875" style="51" customWidth="1"/>
    <col min="6914" max="6915" width="9.109375" style="51"/>
    <col min="6916" max="6916" width="2" style="51" customWidth="1"/>
    <col min="6917" max="6917" width="45.109375" style="51" customWidth="1"/>
    <col min="6918" max="6918" width="7" style="51" customWidth="1"/>
    <col min="6919" max="6921" width="9.109375" style="51"/>
    <col min="6922" max="6922" width="12" style="51" bestFit="1" customWidth="1"/>
    <col min="6923" max="7167" width="9.109375" style="51"/>
    <col min="7168" max="7168" width="42.88671875" style="51" customWidth="1"/>
    <col min="7169" max="7169" width="7.5546875" style="51" customWidth="1"/>
    <col min="7170" max="7171" width="9.109375" style="51"/>
    <col min="7172" max="7172" width="2" style="51" customWidth="1"/>
    <col min="7173" max="7173" width="45.109375" style="51" customWidth="1"/>
    <col min="7174" max="7174" width="7" style="51" customWidth="1"/>
    <col min="7175" max="7177" width="9.109375" style="51"/>
    <col min="7178" max="7178" width="12" style="51" bestFit="1" customWidth="1"/>
    <col min="7179" max="7423" width="9.109375" style="51"/>
    <col min="7424" max="7424" width="42.88671875" style="51" customWidth="1"/>
    <col min="7425" max="7425" width="7.5546875" style="51" customWidth="1"/>
    <col min="7426" max="7427" width="9.109375" style="51"/>
    <col min="7428" max="7428" width="2" style="51" customWidth="1"/>
    <col min="7429" max="7429" width="45.109375" style="51" customWidth="1"/>
    <col min="7430" max="7430" width="7" style="51" customWidth="1"/>
    <col min="7431" max="7433" width="9.109375" style="51"/>
    <col min="7434" max="7434" width="12" style="51" bestFit="1" customWidth="1"/>
    <col min="7435" max="7679" width="9.109375" style="51"/>
    <col min="7680" max="7680" width="42.88671875" style="51" customWidth="1"/>
    <col min="7681" max="7681" width="7.5546875" style="51" customWidth="1"/>
    <col min="7682" max="7683" width="9.109375" style="51"/>
    <col min="7684" max="7684" width="2" style="51" customWidth="1"/>
    <col min="7685" max="7685" width="45.109375" style="51" customWidth="1"/>
    <col min="7686" max="7686" width="7" style="51" customWidth="1"/>
    <col min="7687" max="7689" width="9.109375" style="51"/>
    <col min="7690" max="7690" width="12" style="51" bestFit="1" customWidth="1"/>
    <col min="7691" max="7935" width="9.109375" style="51"/>
    <col min="7936" max="7936" width="42.88671875" style="51" customWidth="1"/>
    <col min="7937" max="7937" width="7.5546875" style="51" customWidth="1"/>
    <col min="7938" max="7939" width="9.109375" style="51"/>
    <col min="7940" max="7940" width="2" style="51" customWidth="1"/>
    <col min="7941" max="7941" width="45.109375" style="51" customWidth="1"/>
    <col min="7942" max="7942" width="7" style="51" customWidth="1"/>
    <col min="7943" max="7945" width="9.109375" style="51"/>
    <col min="7946" max="7946" width="12" style="51" bestFit="1" customWidth="1"/>
    <col min="7947" max="8191" width="9.109375" style="51"/>
    <col min="8192" max="8192" width="42.88671875" style="51" customWidth="1"/>
    <col min="8193" max="8193" width="7.5546875" style="51" customWidth="1"/>
    <col min="8194" max="8195" width="9.109375" style="51"/>
    <col min="8196" max="8196" width="2" style="51" customWidth="1"/>
    <col min="8197" max="8197" width="45.109375" style="51" customWidth="1"/>
    <col min="8198" max="8198" width="7" style="51" customWidth="1"/>
    <col min="8199" max="8201" width="9.109375" style="51"/>
    <col min="8202" max="8202" width="12" style="51" bestFit="1" customWidth="1"/>
    <col min="8203" max="8447" width="9.109375" style="51"/>
    <col min="8448" max="8448" width="42.88671875" style="51" customWidth="1"/>
    <col min="8449" max="8449" width="7.5546875" style="51" customWidth="1"/>
    <col min="8450" max="8451" width="9.109375" style="51"/>
    <col min="8452" max="8452" width="2" style="51" customWidth="1"/>
    <col min="8453" max="8453" width="45.109375" style="51" customWidth="1"/>
    <col min="8454" max="8454" width="7" style="51" customWidth="1"/>
    <col min="8455" max="8457" width="9.109375" style="51"/>
    <col min="8458" max="8458" width="12" style="51" bestFit="1" customWidth="1"/>
    <col min="8459" max="8703" width="9.109375" style="51"/>
    <col min="8704" max="8704" width="42.88671875" style="51" customWidth="1"/>
    <col min="8705" max="8705" width="7.5546875" style="51" customWidth="1"/>
    <col min="8706" max="8707" width="9.109375" style="51"/>
    <col min="8708" max="8708" width="2" style="51" customWidth="1"/>
    <col min="8709" max="8709" width="45.109375" style="51" customWidth="1"/>
    <col min="8710" max="8710" width="7" style="51" customWidth="1"/>
    <col min="8711" max="8713" width="9.109375" style="51"/>
    <col min="8714" max="8714" width="12" style="51" bestFit="1" customWidth="1"/>
    <col min="8715" max="8959" width="9.109375" style="51"/>
    <col min="8960" max="8960" width="42.88671875" style="51" customWidth="1"/>
    <col min="8961" max="8961" width="7.5546875" style="51" customWidth="1"/>
    <col min="8962" max="8963" width="9.109375" style="51"/>
    <col min="8964" max="8964" width="2" style="51" customWidth="1"/>
    <col min="8965" max="8965" width="45.109375" style="51" customWidth="1"/>
    <col min="8966" max="8966" width="7" style="51" customWidth="1"/>
    <col min="8967" max="8969" width="9.109375" style="51"/>
    <col min="8970" max="8970" width="12" style="51" bestFit="1" customWidth="1"/>
    <col min="8971" max="9215" width="9.109375" style="51"/>
    <col min="9216" max="9216" width="42.88671875" style="51" customWidth="1"/>
    <col min="9217" max="9217" width="7.5546875" style="51" customWidth="1"/>
    <col min="9218" max="9219" width="9.109375" style="51"/>
    <col min="9220" max="9220" width="2" style="51" customWidth="1"/>
    <col min="9221" max="9221" width="45.109375" style="51" customWidth="1"/>
    <col min="9222" max="9222" width="7" style="51" customWidth="1"/>
    <col min="9223" max="9225" width="9.109375" style="51"/>
    <col min="9226" max="9226" width="12" style="51" bestFit="1" customWidth="1"/>
    <col min="9227" max="9471" width="9.109375" style="51"/>
    <col min="9472" max="9472" width="42.88671875" style="51" customWidth="1"/>
    <col min="9473" max="9473" width="7.5546875" style="51" customWidth="1"/>
    <col min="9474" max="9475" width="9.109375" style="51"/>
    <col min="9476" max="9476" width="2" style="51" customWidth="1"/>
    <col min="9477" max="9477" width="45.109375" style="51" customWidth="1"/>
    <col min="9478" max="9478" width="7" style="51" customWidth="1"/>
    <col min="9479" max="9481" width="9.109375" style="51"/>
    <col min="9482" max="9482" width="12" style="51" bestFit="1" customWidth="1"/>
    <col min="9483" max="9727" width="9.109375" style="51"/>
    <col min="9728" max="9728" width="42.88671875" style="51" customWidth="1"/>
    <col min="9729" max="9729" width="7.5546875" style="51" customWidth="1"/>
    <col min="9730" max="9731" width="9.109375" style="51"/>
    <col min="9732" max="9732" width="2" style="51" customWidth="1"/>
    <col min="9733" max="9733" width="45.109375" style="51" customWidth="1"/>
    <col min="9734" max="9734" width="7" style="51" customWidth="1"/>
    <col min="9735" max="9737" width="9.109375" style="51"/>
    <col min="9738" max="9738" width="12" style="51" bestFit="1" customWidth="1"/>
    <col min="9739" max="9983" width="9.109375" style="51"/>
    <col min="9984" max="9984" width="42.88671875" style="51" customWidth="1"/>
    <col min="9985" max="9985" width="7.5546875" style="51" customWidth="1"/>
    <col min="9986" max="9987" width="9.109375" style="51"/>
    <col min="9988" max="9988" width="2" style="51" customWidth="1"/>
    <col min="9989" max="9989" width="45.109375" style="51" customWidth="1"/>
    <col min="9990" max="9990" width="7" style="51" customWidth="1"/>
    <col min="9991" max="9993" width="9.109375" style="51"/>
    <col min="9994" max="9994" width="12" style="51" bestFit="1" customWidth="1"/>
    <col min="9995" max="10239" width="9.109375" style="51"/>
    <col min="10240" max="10240" width="42.88671875" style="51" customWidth="1"/>
    <col min="10241" max="10241" width="7.5546875" style="51" customWidth="1"/>
    <col min="10242" max="10243" width="9.109375" style="51"/>
    <col min="10244" max="10244" width="2" style="51" customWidth="1"/>
    <col min="10245" max="10245" width="45.109375" style="51" customWidth="1"/>
    <col min="10246" max="10246" width="7" style="51" customWidth="1"/>
    <col min="10247" max="10249" width="9.109375" style="51"/>
    <col min="10250" max="10250" width="12" style="51" bestFit="1" customWidth="1"/>
    <col min="10251" max="10495" width="9.109375" style="51"/>
    <col min="10496" max="10496" width="42.88671875" style="51" customWidth="1"/>
    <col min="10497" max="10497" width="7.5546875" style="51" customWidth="1"/>
    <col min="10498" max="10499" width="9.109375" style="51"/>
    <col min="10500" max="10500" width="2" style="51" customWidth="1"/>
    <col min="10501" max="10501" width="45.109375" style="51" customWidth="1"/>
    <col min="10502" max="10502" width="7" style="51" customWidth="1"/>
    <col min="10503" max="10505" width="9.109375" style="51"/>
    <col min="10506" max="10506" width="12" style="51" bestFit="1" customWidth="1"/>
    <col min="10507" max="10751" width="9.109375" style="51"/>
    <col min="10752" max="10752" width="42.88671875" style="51" customWidth="1"/>
    <col min="10753" max="10753" width="7.5546875" style="51" customWidth="1"/>
    <col min="10754" max="10755" width="9.109375" style="51"/>
    <col min="10756" max="10756" width="2" style="51" customWidth="1"/>
    <col min="10757" max="10757" width="45.109375" style="51" customWidth="1"/>
    <col min="10758" max="10758" width="7" style="51" customWidth="1"/>
    <col min="10759" max="10761" width="9.109375" style="51"/>
    <col min="10762" max="10762" width="12" style="51" bestFit="1" customWidth="1"/>
    <col min="10763" max="11007" width="9.109375" style="51"/>
    <col min="11008" max="11008" width="42.88671875" style="51" customWidth="1"/>
    <col min="11009" max="11009" width="7.5546875" style="51" customWidth="1"/>
    <col min="11010" max="11011" width="9.109375" style="51"/>
    <col min="11012" max="11012" width="2" style="51" customWidth="1"/>
    <col min="11013" max="11013" width="45.109375" style="51" customWidth="1"/>
    <col min="11014" max="11014" width="7" style="51" customWidth="1"/>
    <col min="11015" max="11017" width="9.109375" style="51"/>
    <col min="11018" max="11018" width="12" style="51" bestFit="1" customWidth="1"/>
    <col min="11019" max="11263" width="9.109375" style="51"/>
    <col min="11264" max="11264" width="42.88671875" style="51" customWidth="1"/>
    <col min="11265" max="11265" width="7.5546875" style="51" customWidth="1"/>
    <col min="11266" max="11267" width="9.109375" style="51"/>
    <col min="11268" max="11268" width="2" style="51" customWidth="1"/>
    <col min="11269" max="11269" width="45.109375" style="51" customWidth="1"/>
    <col min="11270" max="11270" width="7" style="51" customWidth="1"/>
    <col min="11271" max="11273" width="9.109375" style="51"/>
    <col min="11274" max="11274" width="12" style="51" bestFit="1" customWidth="1"/>
    <col min="11275" max="11519" width="9.109375" style="51"/>
    <col min="11520" max="11520" width="42.88671875" style="51" customWidth="1"/>
    <col min="11521" max="11521" width="7.5546875" style="51" customWidth="1"/>
    <col min="11522" max="11523" width="9.109375" style="51"/>
    <col min="11524" max="11524" width="2" style="51" customWidth="1"/>
    <col min="11525" max="11525" width="45.109375" style="51" customWidth="1"/>
    <col min="11526" max="11526" width="7" style="51" customWidth="1"/>
    <col min="11527" max="11529" width="9.109375" style="51"/>
    <col min="11530" max="11530" width="12" style="51" bestFit="1" customWidth="1"/>
    <col min="11531" max="11775" width="9.109375" style="51"/>
    <col min="11776" max="11776" width="42.88671875" style="51" customWidth="1"/>
    <col min="11777" max="11777" width="7.5546875" style="51" customWidth="1"/>
    <col min="11778" max="11779" width="9.109375" style="51"/>
    <col min="11780" max="11780" width="2" style="51" customWidth="1"/>
    <col min="11781" max="11781" width="45.109375" style="51" customWidth="1"/>
    <col min="11782" max="11782" width="7" style="51" customWidth="1"/>
    <col min="11783" max="11785" width="9.109375" style="51"/>
    <col min="11786" max="11786" width="12" style="51" bestFit="1" customWidth="1"/>
    <col min="11787" max="12031" width="9.109375" style="51"/>
    <col min="12032" max="12032" width="42.88671875" style="51" customWidth="1"/>
    <col min="12033" max="12033" width="7.5546875" style="51" customWidth="1"/>
    <col min="12034" max="12035" width="9.109375" style="51"/>
    <col min="12036" max="12036" width="2" style="51" customWidth="1"/>
    <col min="12037" max="12037" width="45.109375" style="51" customWidth="1"/>
    <col min="12038" max="12038" width="7" style="51" customWidth="1"/>
    <col min="12039" max="12041" width="9.109375" style="51"/>
    <col min="12042" max="12042" width="12" style="51" bestFit="1" customWidth="1"/>
    <col min="12043" max="12287" width="9.109375" style="51"/>
    <col min="12288" max="12288" width="42.88671875" style="51" customWidth="1"/>
    <col min="12289" max="12289" width="7.5546875" style="51" customWidth="1"/>
    <col min="12290" max="12291" width="9.109375" style="51"/>
    <col min="12292" max="12292" width="2" style="51" customWidth="1"/>
    <col min="12293" max="12293" width="45.109375" style="51" customWidth="1"/>
    <col min="12294" max="12294" width="7" style="51" customWidth="1"/>
    <col min="12295" max="12297" width="9.109375" style="51"/>
    <col min="12298" max="12298" width="12" style="51" bestFit="1" customWidth="1"/>
    <col min="12299" max="12543" width="9.109375" style="51"/>
    <col min="12544" max="12544" width="42.88671875" style="51" customWidth="1"/>
    <col min="12545" max="12545" width="7.5546875" style="51" customWidth="1"/>
    <col min="12546" max="12547" width="9.109375" style="51"/>
    <col min="12548" max="12548" width="2" style="51" customWidth="1"/>
    <col min="12549" max="12549" width="45.109375" style="51" customWidth="1"/>
    <col min="12550" max="12550" width="7" style="51" customWidth="1"/>
    <col min="12551" max="12553" width="9.109375" style="51"/>
    <col min="12554" max="12554" width="12" style="51" bestFit="1" customWidth="1"/>
    <col min="12555" max="12799" width="9.109375" style="51"/>
    <col min="12800" max="12800" width="42.88671875" style="51" customWidth="1"/>
    <col min="12801" max="12801" width="7.5546875" style="51" customWidth="1"/>
    <col min="12802" max="12803" width="9.109375" style="51"/>
    <col min="12804" max="12804" width="2" style="51" customWidth="1"/>
    <col min="12805" max="12805" width="45.109375" style="51" customWidth="1"/>
    <col min="12806" max="12806" width="7" style="51" customWidth="1"/>
    <col min="12807" max="12809" width="9.109375" style="51"/>
    <col min="12810" max="12810" width="12" style="51" bestFit="1" customWidth="1"/>
    <col min="12811" max="13055" width="9.109375" style="51"/>
    <col min="13056" max="13056" width="42.88671875" style="51" customWidth="1"/>
    <col min="13057" max="13057" width="7.5546875" style="51" customWidth="1"/>
    <col min="13058" max="13059" width="9.109375" style="51"/>
    <col min="13060" max="13060" width="2" style="51" customWidth="1"/>
    <col min="13061" max="13061" width="45.109375" style="51" customWidth="1"/>
    <col min="13062" max="13062" width="7" style="51" customWidth="1"/>
    <col min="13063" max="13065" width="9.109375" style="51"/>
    <col min="13066" max="13066" width="12" style="51" bestFit="1" customWidth="1"/>
    <col min="13067" max="13311" width="9.109375" style="51"/>
    <col min="13312" max="13312" width="42.88671875" style="51" customWidth="1"/>
    <col min="13313" max="13313" width="7.5546875" style="51" customWidth="1"/>
    <col min="13314" max="13315" width="9.109375" style="51"/>
    <col min="13316" max="13316" width="2" style="51" customWidth="1"/>
    <col min="13317" max="13317" width="45.109375" style="51" customWidth="1"/>
    <col min="13318" max="13318" width="7" style="51" customWidth="1"/>
    <col min="13319" max="13321" width="9.109375" style="51"/>
    <col min="13322" max="13322" width="12" style="51" bestFit="1" customWidth="1"/>
    <col min="13323" max="13567" width="9.109375" style="51"/>
    <col min="13568" max="13568" width="42.88671875" style="51" customWidth="1"/>
    <col min="13569" max="13569" width="7.5546875" style="51" customWidth="1"/>
    <col min="13570" max="13571" width="9.109375" style="51"/>
    <col min="13572" max="13572" width="2" style="51" customWidth="1"/>
    <col min="13573" max="13573" width="45.109375" style="51" customWidth="1"/>
    <col min="13574" max="13574" width="7" style="51" customWidth="1"/>
    <col min="13575" max="13577" width="9.109375" style="51"/>
    <col min="13578" max="13578" width="12" style="51" bestFit="1" customWidth="1"/>
    <col min="13579" max="13823" width="9.109375" style="51"/>
    <col min="13824" max="13824" width="42.88671875" style="51" customWidth="1"/>
    <col min="13825" max="13825" width="7.5546875" style="51" customWidth="1"/>
    <col min="13826" max="13827" width="9.109375" style="51"/>
    <col min="13828" max="13828" width="2" style="51" customWidth="1"/>
    <col min="13829" max="13829" width="45.109375" style="51" customWidth="1"/>
    <col min="13830" max="13830" width="7" style="51" customWidth="1"/>
    <col min="13831" max="13833" width="9.109375" style="51"/>
    <col min="13834" max="13834" width="12" style="51" bestFit="1" customWidth="1"/>
    <col min="13835" max="14079" width="9.109375" style="51"/>
    <col min="14080" max="14080" width="42.88671875" style="51" customWidth="1"/>
    <col min="14081" max="14081" width="7.5546875" style="51" customWidth="1"/>
    <col min="14082" max="14083" width="9.109375" style="51"/>
    <col min="14084" max="14084" width="2" style="51" customWidth="1"/>
    <col min="14085" max="14085" width="45.109375" style="51" customWidth="1"/>
    <col min="14086" max="14086" width="7" style="51" customWidth="1"/>
    <col min="14087" max="14089" width="9.109375" style="51"/>
    <col min="14090" max="14090" width="12" style="51" bestFit="1" customWidth="1"/>
    <col min="14091" max="14335" width="9.109375" style="51"/>
    <col min="14336" max="14336" width="42.88671875" style="51" customWidth="1"/>
    <col min="14337" max="14337" width="7.5546875" style="51" customWidth="1"/>
    <col min="14338" max="14339" width="9.109375" style="51"/>
    <col min="14340" max="14340" width="2" style="51" customWidth="1"/>
    <col min="14341" max="14341" width="45.109375" style="51" customWidth="1"/>
    <col min="14342" max="14342" width="7" style="51" customWidth="1"/>
    <col min="14343" max="14345" width="9.109375" style="51"/>
    <col min="14346" max="14346" width="12" style="51" bestFit="1" customWidth="1"/>
    <col min="14347" max="14591" width="9.109375" style="51"/>
    <col min="14592" max="14592" width="42.88671875" style="51" customWidth="1"/>
    <col min="14593" max="14593" width="7.5546875" style="51" customWidth="1"/>
    <col min="14594" max="14595" width="9.109375" style="51"/>
    <col min="14596" max="14596" width="2" style="51" customWidth="1"/>
    <col min="14597" max="14597" width="45.109375" style="51" customWidth="1"/>
    <col min="14598" max="14598" width="7" style="51" customWidth="1"/>
    <col min="14599" max="14601" width="9.109375" style="51"/>
    <col min="14602" max="14602" width="12" style="51" bestFit="1" customWidth="1"/>
    <col min="14603" max="14847" width="9.109375" style="51"/>
    <col min="14848" max="14848" width="42.88671875" style="51" customWidth="1"/>
    <col min="14849" max="14849" width="7.5546875" style="51" customWidth="1"/>
    <col min="14850" max="14851" width="9.109375" style="51"/>
    <col min="14852" max="14852" width="2" style="51" customWidth="1"/>
    <col min="14853" max="14853" width="45.109375" style="51" customWidth="1"/>
    <col min="14854" max="14854" width="7" style="51" customWidth="1"/>
    <col min="14855" max="14857" width="9.109375" style="51"/>
    <col min="14858" max="14858" width="12" style="51" bestFit="1" customWidth="1"/>
    <col min="14859" max="15103" width="9.109375" style="51"/>
    <col min="15104" max="15104" width="42.88671875" style="51" customWidth="1"/>
    <col min="15105" max="15105" width="7.5546875" style="51" customWidth="1"/>
    <col min="15106" max="15107" width="9.109375" style="51"/>
    <col min="15108" max="15108" width="2" style="51" customWidth="1"/>
    <col min="15109" max="15109" width="45.109375" style="51" customWidth="1"/>
    <col min="15110" max="15110" width="7" style="51" customWidth="1"/>
    <col min="15111" max="15113" width="9.109375" style="51"/>
    <col min="15114" max="15114" width="12" style="51" bestFit="1" customWidth="1"/>
    <col min="15115" max="15359" width="9.109375" style="51"/>
    <col min="15360" max="15360" width="42.88671875" style="51" customWidth="1"/>
    <col min="15361" max="15361" width="7.5546875" style="51" customWidth="1"/>
    <col min="15362" max="15363" width="9.109375" style="51"/>
    <col min="15364" max="15364" width="2" style="51" customWidth="1"/>
    <col min="15365" max="15365" width="45.109375" style="51" customWidth="1"/>
    <col min="15366" max="15366" width="7" style="51" customWidth="1"/>
    <col min="15367" max="15369" width="9.109375" style="51"/>
    <col min="15370" max="15370" width="12" style="51" bestFit="1" customWidth="1"/>
    <col min="15371" max="15615" width="9.109375" style="51"/>
    <col min="15616" max="15616" width="42.88671875" style="51" customWidth="1"/>
    <col min="15617" max="15617" width="7.5546875" style="51" customWidth="1"/>
    <col min="15618" max="15619" width="9.109375" style="51"/>
    <col min="15620" max="15620" width="2" style="51" customWidth="1"/>
    <col min="15621" max="15621" width="45.109375" style="51" customWidth="1"/>
    <col min="15622" max="15622" width="7" style="51" customWidth="1"/>
    <col min="15623" max="15625" width="9.109375" style="51"/>
    <col min="15626" max="15626" width="12" style="51" bestFit="1" customWidth="1"/>
    <col min="15627" max="15871" width="9.109375" style="51"/>
    <col min="15872" max="15872" width="42.88671875" style="51" customWidth="1"/>
    <col min="15873" max="15873" width="7.5546875" style="51" customWidth="1"/>
    <col min="15874" max="15875" width="9.109375" style="51"/>
    <col min="15876" max="15876" width="2" style="51" customWidth="1"/>
    <col min="15877" max="15877" width="45.109375" style="51" customWidth="1"/>
    <col min="15878" max="15878" width="7" style="51" customWidth="1"/>
    <col min="15879" max="15881" width="9.109375" style="51"/>
    <col min="15882" max="15882" width="12" style="51" bestFit="1" customWidth="1"/>
    <col min="15883" max="16127" width="9.109375" style="51"/>
    <col min="16128" max="16128" width="42.88671875" style="51" customWidth="1"/>
    <col min="16129" max="16129" width="7.5546875" style="51" customWidth="1"/>
    <col min="16130" max="16131" width="9.109375" style="51"/>
    <col min="16132" max="16132" width="2" style="51" customWidth="1"/>
    <col min="16133" max="16133" width="45.109375" style="51" customWidth="1"/>
    <col min="16134" max="16134" width="7" style="51" customWidth="1"/>
    <col min="16135" max="16137" width="9.109375" style="51"/>
    <col min="16138" max="16138" width="12" style="51" bestFit="1" customWidth="1"/>
    <col min="16139" max="16384" width="9.109375" style="51"/>
  </cols>
  <sheetData>
    <row r="1" spans="1:10">
      <c r="A1" s="289" t="s">
        <v>163</v>
      </c>
      <c r="B1" s="289"/>
      <c r="C1" s="289"/>
      <c r="D1" s="289"/>
      <c r="E1" s="141"/>
      <c r="F1" s="141"/>
      <c r="G1" s="141"/>
      <c r="H1" s="141"/>
    </row>
    <row r="2" spans="1:10" ht="15.6">
      <c r="A2" s="290" t="s">
        <v>34</v>
      </c>
      <c r="B2" s="290"/>
      <c r="C2" s="290"/>
      <c r="D2" s="290"/>
      <c r="E2" s="88"/>
      <c r="F2" s="88"/>
      <c r="G2" s="88"/>
      <c r="H2" s="88"/>
    </row>
    <row r="3" spans="1:10" s="19" customFormat="1" ht="15" customHeight="1">
      <c r="A3" s="271" t="str">
        <f>"на "&amp;'обща информация'!G8&amp;", гр. "&amp;'обща информация'!$G$9</f>
        <v>на "ВОДОСНАБДЯВАНЕ И КАНАЛИЗАЦИЯ" ЕООД, гр. БЛАГОЕВГРАД</v>
      </c>
      <c r="B3" s="271"/>
      <c r="C3" s="271"/>
      <c r="D3" s="271"/>
      <c r="E3" s="52"/>
      <c r="F3" s="52"/>
      <c r="G3" s="52"/>
      <c r="H3" s="52"/>
      <c r="I3" s="52"/>
      <c r="J3" s="52"/>
    </row>
    <row r="4" spans="1:10" s="19" customFormat="1" ht="15" customHeight="1">
      <c r="A4" s="271" t="str">
        <f>"ЕИК по БУЛСТАТ: " &amp;'обща информация'!G10</f>
        <v>ЕИК по БУЛСТАТ: 811047831</v>
      </c>
      <c r="B4" s="271"/>
      <c r="C4" s="271"/>
      <c r="D4" s="271"/>
      <c r="E4" s="52"/>
      <c r="F4" s="52"/>
      <c r="G4" s="52"/>
      <c r="H4" s="52"/>
      <c r="I4" s="52"/>
      <c r="J4" s="52"/>
    </row>
    <row r="5" spans="1:10" s="19" customFormat="1" ht="15" customHeight="1">
      <c r="A5" s="271" t="str">
        <f>"към : " &amp;'обща информация'!G12</f>
        <v>към : 31.03.2020 г.</v>
      </c>
      <c r="B5" s="271"/>
      <c r="C5" s="271"/>
      <c r="D5" s="271"/>
      <c r="E5" s="52"/>
      <c r="F5" s="52"/>
      <c r="G5" s="52"/>
      <c r="H5" s="52"/>
      <c r="I5" s="52"/>
      <c r="J5" s="52"/>
    </row>
    <row r="6" spans="1:10" s="19" customFormat="1" ht="15" customHeight="1" thickBot="1">
      <c r="A6" s="136"/>
      <c r="B6" s="136"/>
      <c r="C6" s="136"/>
      <c r="D6" s="136"/>
      <c r="E6" s="136"/>
      <c r="F6" s="136"/>
      <c r="G6" s="136"/>
      <c r="H6" s="136"/>
      <c r="I6" s="52"/>
      <c r="J6" s="52"/>
    </row>
    <row r="7" spans="1:10" s="19" customFormat="1" ht="15" customHeight="1" thickBot="1">
      <c r="A7" s="291" t="s">
        <v>35</v>
      </c>
      <c r="B7" s="292"/>
      <c r="C7" s="292"/>
      <c r="D7" s="293"/>
      <c r="E7" s="136"/>
      <c r="F7" s="136"/>
      <c r="G7" s="136"/>
      <c r="H7" s="136"/>
      <c r="I7" s="52"/>
      <c r="J7" s="52"/>
    </row>
    <row r="8" spans="1:10" s="19" customFormat="1" ht="15" customHeight="1">
      <c r="A8" s="296" t="s">
        <v>37</v>
      </c>
      <c r="B8" s="281" t="s">
        <v>38</v>
      </c>
      <c r="C8" s="294" t="s">
        <v>39</v>
      </c>
      <c r="D8" s="295"/>
      <c r="E8" s="136"/>
      <c r="F8" s="136"/>
      <c r="G8" s="136"/>
      <c r="H8" s="136"/>
      <c r="I8" s="52"/>
      <c r="J8" s="52"/>
    </row>
    <row r="9" spans="1:10" s="19" customFormat="1" ht="15" customHeight="1">
      <c r="A9" s="297"/>
      <c r="B9" s="282"/>
      <c r="C9" s="139" t="s">
        <v>374</v>
      </c>
      <c r="D9" s="140" t="s">
        <v>375</v>
      </c>
      <c r="E9" s="136"/>
      <c r="F9" s="136"/>
      <c r="G9" s="136"/>
      <c r="H9" s="136"/>
      <c r="I9" s="52"/>
      <c r="J9" s="52"/>
    </row>
    <row r="10" spans="1:10" s="19" customFormat="1" ht="16.2" thickBot="1">
      <c r="A10" s="288"/>
      <c r="B10" s="283"/>
      <c r="C10" s="117" t="str">
        <f>'обща информация'!G12</f>
        <v>31.03.2020 г.</v>
      </c>
      <c r="D10" s="90" t="str">
        <f>'обща информация'!G13</f>
        <v>31.03.2019 г.</v>
      </c>
      <c r="E10" s="136"/>
      <c r="F10" s="136"/>
      <c r="G10" s="136"/>
      <c r="H10" s="136"/>
      <c r="I10" s="52"/>
      <c r="J10" s="52"/>
    </row>
    <row r="11" spans="1:10" s="19" customFormat="1" ht="15" customHeight="1">
      <c r="A11" s="142" t="s">
        <v>178</v>
      </c>
      <c r="B11" s="156">
        <v>1000</v>
      </c>
      <c r="C11" s="99"/>
      <c r="D11" s="91"/>
      <c r="E11" s="136"/>
      <c r="F11" s="136"/>
      <c r="G11" s="136"/>
      <c r="H11" s="136"/>
      <c r="I11" s="52"/>
      <c r="J11" s="52"/>
    </row>
    <row r="12" spans="1:10" s="19" customFormat="1" ht="15" customHeight="1">
      <c r="A12" s="143" t="s">
        <v>41</v>
      </c>
      <c r="B12" s="107"/>
      <c r="C12" s="100"/>
      <c r="D12" s="92"/>
      <c r="E12" s="136"/>
      <c r="F12" s="136"/>
      <c r="G12" s="136"/>
      <c r="H12" s="136"/>
      <c r="I12" s="52"/>
      <c r="J12" s="52"/>
    </row>
    <row r="13" spans="1:10" s="19" customFormat="1" ht="15" customHeight="1">
      <c r="A13" s="143" t="s">
        <v>43</v>
      </c>
      <c r="B13" s="107"/>
      <c r="C13" s="100"/>
      <c r="D13" s="92"/>
      <c r="E13" s="136"/>
      <c r="F13" s="136"/>
      <c r="G13" s="136"/>
      <c r="H13" s="136"/>
      <c r="I13" s="52"/>
      <c r="J13" s="52"/>
    </row>
    <row r="14" spans="1:10" s="19" customFormat="1" ht="15" customHeight="1">
      <c r="A14" s="146" t="s">
        <v>179</v>
      </c>
      <c r="B14" s="145">
        <v>2110</v>
      </c>
      <c r="C14" s="218"/>
      <c r="D14" s="219"/>
      <c r="E14" s="136"/>
      <c r="F14" s="136"/>
      <c r="G14" s="136"/>
      <c r="H14" s="136"/>
      <c r="I14" s="52"/>
      <c r="J14" s="52"/>
    </row>
    <row r="15" spans="1:10" s="19" customFormat="1" ht="31.5" customHeight="1">
      <c r="A15" s="146" t="s">
        <v>180</v>
      </c>
      <c r="B15" s="145">
        <v>2120</v>
      </c>
      <c r="C15" s="218">
        <v>1176</v>
      </c>
      <c r="D15" s="219">
        <v>1176</v>
      </c>
      <c r="E15" s="136"/>
      <c r="F15" s="136"/>
      <c r="G15" s="136"/>
      <c r="H15" s="136"/>
      <c r="I15" s="52"/>
      <c r="J15" s="52"/>
    </row>
    <row r="16" spans="1:10" s="19" customFormat="1" ht="15" customHeight="1">
      <c r="A16" s="146" t="s">
        <v>181</v>
      </c>
      <c r="B16" s="145">
        <v>2130</v>
      </c>
      <c r="C16" s="218"/>
      <c r="D16" s="219"/>
      <c r="E16" s="136"/>
      <c r="F16" s="136"/>
      <c r="G16" s="136"/>
      <c r="H16" s="136"/>
      <c r="I16" s="52"/>
      <c r="J16" s="52"/>
    </row>
    <row r="17" spans="1:10" s="19" customFormat="1" ht="29.25" customHeight="1">
      <c r="A17" s="146" t="s">
        <v>182</v>
      </c>
      <c r="B17" s="145">
        <v>2140</v>
      </c>
      <c r="C17" s="218"/>
      <c r="D17" s="219"/>
      <c r="E17" s="136"/>
      <c r="F17" s="136"/>
      <c r="G17" s="136"/>
      <c r="H17" s="136"/>
      <c r="I17" s="52"/>
      <c r="J17" s="52"/>
    </row>
    <row r="18" spans="1:10" s="19" customFormat="1" ht="15" customHeight="1">
      <c r="A18" s="147" t="s">
        <v>183</v>
      </c>
      <c r="B18" s="145">
        <v>2141</v>
      </c>
      <c r="C18" s="218"/>
      <c r="D18" s="219"/>
      <c r="E18" s="136"/>
      <c r="F18" s="136"/>
      <c r="G18" s="136"/>
      <c r="H18" s="136"/>
      <c r="I18" s="52"/>
      <c r="J18" s="52"/>
    </row>
    <row r="19" spans="1:10" s="19" customFormat="1" ht="15" customHeight="1">
      <c r="A19" s="143" t="s">
        <v>45</v>
      </c>
      <c r="B19" s="148">
        <v>2100</v>
      </c>
      <c r="C19" s="102">
        <f>SUM(C14:C17)</f>
        <v>1176</v>
      </c>
      <c r="D19" s="94">
        <f>SUM(D14:D17)</f>
        <v>1176</v>
      </c>
      <c r="E19" s="136"/>
      <c r="F19" s="136"/>
      <c r="G19" s="136"/>
      <c r="H19" s="136"/>
      <c r="I19" s="52"/>
      <c r="J19" s="52"/>
    </row>
    <row r="20" spans="1:10" s="19" customFormat="1" ht="15" customHeight="1">
      <c r="A20" s="143" t="s">
        <v>47</v>
      </c>
      <c r="B20" s="107"/>
      <c r="C20" s="100"/>
      <c r="D20" s="92"/>
      <c r="E20" s="136"/>
      <c r="F20" s="136"/>
      <c r="G20" s="136"/>
      <c r="H20" s="136"/>
      <c r="I20" s="52"/>
      <c r="J20" s="52"/>
    </row>
    <row r="21" spans="1:10" s="19" customFormat="1" ht="15" customHeight="1">
      <c r="A21" s="146" t="s">
        <v>184</v>
      </c>
      <c r="B21" s="145">
        <v>2210</v>
      </c>
      <c r="C21" s="218">
        <f>C22+C23</f>
        <v>1697</v>
      </c>
      <c r="D21" s="220">
        <f>D22+D23</f>
        <v>1566</v>
      </c>
      <c r="E21" s="136"/>
      <c r="F21" s="136"/>
      <c r="G21" s="136"/>
      <c r="H21" s="136"/>
      <c r="I21" s="52"/>
      <c r="J21" s="52"/>
    </row>
    <row r="22" spans="1:10" s="19" customFormat="1" ht="15" customHeight="1">
      <c r="A22" s="147" t="s">
        <v>185</v>
      </c>
      <c r="B22" s="145">
        <v>2211</v>
      </c>
      <c r="C22" s="218">
        <v>653</v>
      </c>
      <c r="D22" s="219">
        <v>653</v>
      </c>
      <c r="E22" s="136"/>
      <c r="F22" s="136"/>
      <c r="G22" s="136"/>
      <c r="H22" s="136"/>
      <c r="I22" s="52"/>
      <c r="J22" s="52"/>
    </row>
    <row r="23" spans="1:10" s="19" customFormat="1" ht="15" customHeight="1">
      <c r="A23" s="147" t="s">
        <v>186</v>
      </c>
      <c r="B23" s="145">
        <v>2212</v>
      </c>
      <c r="C23" s="218">
        <v>1044</v>
      </c>
      <c r="D23" s="219">
        <v>913</v>
      </c>
      <c r="E23" s="136"/>
      <c r="F23" s="136"/>
      <c r="G23" s="136"/>
      <c r="H23" s="136"/>
      <c r="I23" s="52"/>
      <c r="J23" s="52"/>
    </row>
    <row r="24" spans="1:10" s="19" customFormat="1" ht="15" customHeight="1">
      <c r="A24" s="146" t="s">
        <v>187</v>
      </c>
      <c r="B24" s="145">
        <v>2220</v>
      </c>
      <c r="C24" s="218">
        <v>644</v>
      </c>
      <c r="D24" s="219">
        <v>421</v>
      </c>
      <c r="E24" s="136"/>
      <c r="F24" s="136"/>
      <c r="G24" s="136"/>
      <c r="H24" s="136"/>
      <c r="I24" s="52"/>
      <c r="J24" s="52"/>
    </row>
    <row r="25" spans="1:10" s="19" customFormat="1" ht="15" customHeight="1">
      <c r="A25" s="146" t="s">
        <v>188</v>
      </c>
      <c r="B25" s="145">
        <v>2230</v>
      </c>
      <c r="C25" s="218">
        <v>1170</v>
      </c>
      <c r="D25" s="219">
        <v>1010</v>
      </c>
      <c r="E25" s="136"/>
      <c r="F25" s="136"/>
      <c r="G25" s="136"/>
      <c r="H25" s="136"/>
      <c r="I25" s="52"/>
      <c r="J25" s="52"/>
    </row>
    <row r="26" spans="1:10" s="19" customFormat="1" ht="22.5" customHeight="1">
      <c r="A26" s="146" t="s">
        <v>189</v>
      </c>
      <c r="B26" s="145">
        <v>2240</v>
      </c>
      <c r="C26" s="218">
        <v>681</v>
      </c>
      <c r="D26" s="219">
        <v>792</v>
      </c>
      <c r="E26" s="136"/>
      <c r="F26" s="136"/>
      <c r="G26" s="136"/>
      <c r="H26" s="136"/>
      <c r="I26" s="52"/>
      <c r="J26" s="52"/>
    </row>
    <row r="27" spans="1:10" s="19" customFormat="1" ht="15" customHeight="1">
      <c r="A27" s="147" t="s">
        <v>183</v>
      </c>
      <c r="B27" s="145">
        <v>2241</v>
      </c>
      <c r="C27" s="218"/>
      <c r="D27" s="219"/>
      <c r="E27" s="136"/>
      <c r="F27" s="136"/>
      <c r="G27" s="136"/>
      <c r="H27" s="136"/>
      <c r="I27" s="52"/>
      <c r="J27" s="52"/>
    </row>
    <row r="28" spans="1:10" s="19" customFormat="1" ht="15" customHeight="1">
      <c r="A28" s="143" t="s">
        <v>190</v>
      </c>
      <c r="B28" s="148">
        <v>2200</v>
      </c>
      <c r="C28" s="102">
        <f>C21+C24+C25+C26</f>
        <v>4192</v>
      </c>
      <c r="D28" s="94">
        <f>D21+D24+D25+D26</f>
        <v>3789</v>
      </c>
      <c r="E28" s="136"/>
      <c r="F28" s="136"/>
      <c r="G28" s="136"/>
      <c r="H28" s="136"/>
      <c r="I28" s="52"/>
      <c r="J28" s="52"/>
    </row>
    <row r="29" spans="1:10" s="19" customFormat="1" ht="15" customHeight="1">
      <c r="A29" s="143" t="s">
        <v>52</v>
      </c>
      <c r="B29" s="107"/>
      <c r="C29" s="100"/>
      <c r="D29" s="92"/>
      <c r="E29" s="136"/>
      <c r="F29" s="136"/>
      <c r="G29" s="136"/>
      <c r="H29" s="136"/>
      <c r="I29" s="52"/>
      <c r="J29" s="52"/>
    </row>
    <row r="30" spans="1:10" s="19" customFormat="1" ht="15" customHeight="1">
      <c r="A30" s="146" t="s">
        <v>191</v>
      </c>
      <c r="B30" s="145">
        <v>2310</v>
      </c>
      <c r="C30" s="218"/>
      <c r="D30" s="219"/>
      <c r="E30" s="136"/>
      <c r="F30" s="136"/>
      <c r="G30" s="136"/>
      <c r="H30" s="136"/>
      <c r="I30" s="52"/>
      <c r="J30" s="52"/>
    </row>
    <row r="31" spans="1:10" s="19" customFormat="1" ht="21.75" customHeight="1">
      <c r="A31" s="147" t="s">
        <v>192</v>
      </c>
      <c r="B31" s="145">
        <v>2311</v>
      </c>
      <c r="C31" s="218"/>
      <c r="D31" s="219"/>
      <c r="E31" s="136"/>
      <c r="F31" s="136"/>
      <c r="G31" s="136"/>
      <c r="H31" s="136"/>
      <c r="I31" s="52"/>
      <c r="J31" s="52"/>
    </row>
    <row r="32" spans="1:10" s="19" customFormat="1" ht="15" customHeight="1">
      <c r="A32" s="146" t="s">
        <v>193</v>
      </c>
      <c r="B32" s="145">
        <v>2320</v>
      </c>
      <c r="C32" s="218"/>
      <c r="D32" s="219"/>
      <c r="E32" s="136"/>
      <c r="F32" s="136"/>
      <c r="G32" s="136"/>
      <c r="H32" s="136"/>
      <c r="I32" s="52"/>
      <c r="J32" s="52"/>
    </row>
    <row r="33" spans="1:10" s="19" customFormat="1" ht="15" customHeight="1">
      <c r="A33" s="146" t="s">
        <v>194</v>
      </c>
      <c r="B33" s="145">
        <v>2330</v>
      </c>
      <c r="C33" s="218"/>
      <c r="D33" s="219"/>
      <c r="E33" s="136"/>
      <c r="F33" s="136"/>
      <c r="G33" s="136"/>
      <c r="H33" s="136"/>
      <c r="I33" s="52"/>
      <c r="J33" s="52"/>
    </row>
    <row r="34" spans="1:10" s="19" customFormat="1" ht="15" customHeight="1">
      <c r="A34" s="147" t="s">
        <v>192</v>
      </c>
      <c r="B34" s="145">
        <v>2331</v>
      </c>
      <c r="C34" s="218"/>
      <c r="D34" s="219"/>
      <c r="E34" s="136"/>
      <c r="F34" s="136"/>
      <c r="G34" s="136"/>
      <c r="H34" s="136"/>
      <c r="I34" s="52"/>
      <c r="J34" s="52"/>
    </row>
    <row r="35" spans="1:10" s="19" customFormat="1" ht="15" customHeight="1">
      <c r="A35" s="146" t="s">
        <v>195</v>
      </c>
      <c r="B35" s="145">
        <v>2340</v>
      </c>
      <c r="C35" s="218">
        <v>1</v>
      </c>
      <c r="D35" s="219">
        <v>1</v>
      </c>
      <c r="E35" s="136"/>
      <c r="F35" s="136"/>
      <c r="G35" s="136"/>
      <c r="H35" s="136"/>
      <c r="I35" s="52"/>
      <c r="J35" s="52"/>
    </row>
    <row r="36" spans="1:10" s="19" customFormat="1" ht="15" customHeight="1">
      <c r="A36" s="146" t="s">
        <v>196</v>
      </c>
      <c r="B36" s="145">
        <v>2350</v>
      </c>
      <c r="C36" s="218"/>
      <c r="D36" s="219"/>
      <c r="E36" s="136"/>
      <c r="F36" s="136"/>
      <c r="G36" s="136"/>
      <c r="H36" s="136"/>
      <c r="I36" s="52"/>
      <c r="J36" s="52"/>
    </row>
    <row r="37" spans="1:10" s="19" customFormat="1" ht="15" customHeight="1">
      <c r="A37" s="147" t="s">
        <v>197</v>
      </c>
      <c r="B37" s="107"/>
      <c r="C37" s="218"/>
      <c r="D37" s="219"/>
      <c r="E37" s="136"/>
      <c r="F37" s="136"/>
      <c r="G37" s="136"/>
      <c r="H37" s="136"/>
      <c r="I37" s="52"/>
      <c r="J37" s="52"/>
    </row>
    <row r="38" spans="1:10" s="19" customFormat="1" ht="15" customHeight="1">
      <c r="A38" s="147" t="s">
        <v>198</v>
      </c>
      <c r="B38" s="145">
        <v>2351</v>
      </c>
      <c r="C38" s="218"/>
      <c r="D38" s="219"/>
      <c r="E38" s="136"/>
      <c r="F38" s="136"/>
      <c r="G38" s="136"/>
      <c r="H38" s="136"/>
      <c r="I38" s="52"/>
      <c r="J38" s="52"/>
    </row>
    <row r="39" spans="1:10" s="19" customFormat="1" ht="15" customHeight="1">
      <c r="A39" s="147" t="s">
        <v>199</v>
      </c>
      <c r="B39" s="145">
        <v>2352</v>
      </c>
      <c r="C39" s="218"/>
      <c r="D39" s="219"/>
      <c r="E39" s="136"/>
      <c r="F39" s="136"/>
      <c r="G39" s="136"/>
      <c r="H39" s="136"/>
      <c r="I39" s="52"/>
      <c r="J39" s="52"/>
    </row>
    <row r="40" spans="1:10" s="19" customFormat="1" ht="15" customHeight="1">
      <c r="A40" s="147" t="s">
        <v>200</v>
      </c>
      <c r="B40" s="145">
        <v>2353</v>
      </c>
      <c r="C40" s="218"/>
      <c r="D40" s="219"/>
      <c r="E40" s="136"/>
      <c r="F40" s="136"/>
      <c r="G40" s="136"/>
      <c r="H40" s="136"/>
      <c r="I40" s="52"/>
      <c r="J40" s="52"/>
    </row>
    <row r="41" spans="1:10" s="19" customFormat="1" ht="15" customHeight="1">
      <c r="A41" s="146" t="s">
        <v>201</v>
      </c>
      <c r="B41" s="145">
        <v>2360</v>
      </c>
      <c r="C41" s="218"/>
      <c r="D41" s="219"/>
      <c r="E41" s="136"/>
      <c r="F41" s="136"/>
      <c r="G41" s="136"/>
      <c r="H41" s="136"/>
      <c r="I41" s="52"/>
      <c r="J41" s="52"/>
    </row>
    <row r="42" spans="1:10" s="19" customFormat="1" ht="15" customHeight="1">
      <c r="A42" s="146" t="s">
        <v>202</v>
      </c>
      <c r="B42" s="145">
        <v>2370</v>
      </c>
      <c r="C42" s="218"/>
      <c r="D42" s="219"/>
      <c r="E42" s="136"/>
      <c r="F42" s="136"/>
      <c r="G42" s="136"/>
      <c r="H42" s="136"/>
      <c r="I42" s="52"/>
      <c r="J42" s="52"/>
    </row>
    <row r="43" spans="1:10" s="19" customFormat="1" ht="15" customHeight="1">
      <c r="A43" s="143" t="s">
        <v>55</v>
      </c>
      <c r="B43" s="148">
        <v>2300</v>
      </c>
      <c r="C43" s="102">
        <f>C30+C32+C33+C35+C36+C41+C42</f>
        <v>1</v>
      </c>
      <c r="D43" s="94">
        <f>D30+D32+D33+D35+D36+D41+D42</f>
        <v>1</v>
      </c>
      <c r="E43" s="136"/>
      <c r="F43" s="136"/>
      <c r="G43" s="136"/>
      <c r="H43" s="136"/>
      <c r="I43" s="52"/>
      <c r="J43" s="52"/>
    </row>
    <row r="44" spans="1:10" s="19" customFormat="1" ht="15" customHeight="1">
      <c r="A44" s="143" t="s">
        <v>56</v>
      </c>
      <c r="B44" s="148">
        <v>2400</v>
      </c>
      <c r="C44" s="218">
        <v>36</v>
      </c>
      <c r="D44" s="219">
        <v>11</v>
      </c>
      <c r="E44" s="136"/>
      <c r="F44" s="136"/>
      <c r="G44" s="136"/>
      <c r="H44" s="136"/>
      <c r="I44" s="52"/>
      <c r="J44" s="52"/>
    </row>
    <row r="45" spans="1:10" s="19" customFormat="1" ht="15" customHeight="1">
      <c r="A45" s="157" t="s">
        <v>53</v>
      </c>
      <c r="B45" s="158">
        <v>2000</v>
      </c>
      <c r="C45" s="103">
        <f>C44+C43+C28+C19</f>
        <v>5405</v>
      </c>
      <c r="D45" s="95">
        <f>D44+D43+D28+D19</f>
        <v>4977</v>
      </c>
      <c r="E45" s="136"/>
      <c r="F45" s="136"/>
      <c r="G45" s="136"/>
      <c r="H45" s="136"/>
      <c r="I45" s="52"/>
      <c r="J45" s="52"/>
    </row>
    <row r="46" spans="1:10" s="19" customFormat="1" ht="15" customHeight="1">
      <c r="A46" s="143" t="s">
        <v>57</v>
      </c>
      <c r="B46" s="107"/>
      <c r="C46" s="100"/>
      <c r="D46" s="92"/>
      <c r="E46" s="136"/>
      <c r="F46" s="136"/>
      <c r="G46" s="136"/>
      <c r="H46" s="136"/>
      <c r="I46" s="52"/>
      <c r="J46" s="52"/>
    </row>
    <row r="47" spans="1:10" s="19" customFormat="1" ht="15" customHeight="1">
      <c r="A47" s="143" t="s">
        <v>203</v>
      </c>
      <c r="B47" s="107"/>
      <c r="C47" s="100"/>
      <c r="D47" s="92"/>
      <c r="E47" s="136"/>
      <c r="F47" s="136"/>
      <c r="G47" s="136"/>
      <c r="H47" s="136"/>
      <c r="I47" s="52"/>
      <c r="J47" s="52"/>
    </row>
    <row r="48" spans="1:10" s="19" customFormat="1" ht="15" customHeight="1">
      <c r="A48" s="146" t="s">
        <v>204</v>
      </c>
      <c r="B48" s="145">
        <v>3110</v>
      </c>
      <c r="C48" s="218">
        <v>2130</v>
      </c>
      <c r="D48" s="219">
        <v>1944</v>
      </c>
      <c r="E48" s="136"/>
      <c r="F48" s="136"/>
      <c r="G48" s="136"/>
      <c r="H48" s="136"/>
      <c r="I48" s="52"/>
      <c r="J48" s="52"/>
    </row>
    <row r="49" spans="1:10" s="19" customFormat="1" ht="15" customHeight="1">
      <c r="A49" s="146" t="s">
        <v>205</v>
      </c>
      <c r="B49" s="145">
        <v>3120</v>
      </c>
      <c r="C49" s="218"/>
      <c r="D49" s="219"/>
      <c r="E49" s="136"/>
      <c r="F49" s="136"/>
      <c r="G49" s="136"/>
      <c r="H49" s="136"/>
      <c r="I49" s="52"/>
      <c r="J49" s="52"/>
    </row>
    <row r="50" spans="1:10" s="19" customFormat="1" ht="15" customHeight="1">
      <c r="A50" s="147" t="s">
        <v>206</v>
      </c>
      <c r="B50" s="145">
        <v>3121</v>
      </c>
      <c r="C50" s="218"/>
      <c r="D50" s="219"/>
      <c r="E50" s="136"/>
      <c r="F50" s="136"/>
      <c r="G50" s="136"/>
      <c r="H50" s="136"/>
      <c r="I50" s="52"/>
      <c r="J50" s="52"/>
    </row>
    <row r="51" spans="1:10" s="19" customFormat="1" ht="15" customHeight="1">
      <c r="A51" s="146" t="s">
        <v>207</v>
      </c>
      <c r="B51" s="145">
        <v>3130</v>
      </c>
      <c r="C51" s="104">
        <f>C52+C53</f>
        <v>1</v>
      </c>
      <c r="D51" s="96">
        <f>D52+D53</f>
        <v>2</v>
      </c>
      <c r="E51" s="136"/>
      <c r="F51" s="136"/>
      <c r="G51" s="136"/>
      <c r="H51" s="136"/>
      <c r="I51" s="52"/>
      <c r="J51" s="52"/>
    </row>
    <row r="52" spans="1:10" s="19" customFormat="1" ht="15" customHeight="1">
      <c r="A52" s="147" t="s">
        <v>208</v>
      </c>
      <c r="B52" s="145">
        <v>3131</v>
      </c>
      <c r="C52" s="218"/>
      <c r="D52" s="219"/>
      <c r="E52" s="136"/>
      <c r="F52" s="136"/>
      <c r="G52" s="136"/>
      <c r="H52" s="136"/>
      <c r="I52" s="52"/>
      <c r="J52" s="52"/>
    </row>
    <row r="53" spans="1:10" s="19" customFormat="1" ht="15" customHeight="1">
      <c r="A53" s="147" t="s">
        <v>209</v>
      </c>
      <c r="B53" s="145">
        <v>3132</v>
      </c>
      <c r="C53" s="218">
        <v>1</v>
      </c>
      <c r="D53" s="219">
        <v>2</v>
      </c>
      <c r="E53" s="136"/>
      <c r="F53" s="136"/>
      <c r="G53" s="136"/>
      <c r="H53" s="136"/>
      <c r="I53" s="52"/>
      <c r="J53" s="52"/>
    </row>
    <row r="54" spans="1:10" s="19" customFormat="1" ht="15" customHeight="1">
      <c r="A54" s="146" t="s">
        <v>210</v>
      </c>
      <c r="B54" s="145">
        <v>3140</v>
      </c>
      <c r="C54" s="218">
        <v>115</v>
      </c>
      <c r="D54" s="219">
        <v>93</v>
      </c>
      <c r="E54" s="136"/>
      <c r="F54" s="136"/>
      <c r="G54" s="136"/>
      <c r="H54" s="136"/>
      <c r="I54" s="52"/>
      <c r="J54" s="52"/>
    </row>
    <row r="55" spans="1:10" s="19" customFormat="1" ht="15" customHeight="1">
      <c r="A55" s="143" t="s">
        <v>45</v>
      </c>
      <c r="B55" s="148">
        <v>3100</v>
      </c>
      <c r="C55" s="102">
        <f>C48+C49+C5+C51+C54</f>
        <v>2246</v>
      </c>
      <c r="D55" s="94">
        <f>D48+D49+D5+D51+D54</f>
        <v>2039</v>
      </c>
      <c r="E55" s="136"/>
      <c r="F55" s="136"/>
      <c r="G55" s="136"/>
      <c r="H55" s="136"/>
      <c r="I55" s="52"/>
      <c r="J55" s="52"/>
    </row>
    <row r="56" spans="1:10" s="19" customFormat="1" ht="15" customHeight="1">
      <c r="A56" s="143" t="s">
        <v>58</v>
      </c>
      <c r="B56" s="107"/>
      <c r="C56" s="100"/>
      <c r="D56" s="92"/>
      <c r="E56" s="136"/>
      <c r="F56" s="136"/>
      <c r="G56" s="136"/>
      <c r="H56" s="136"/>
      <c r="I56" s="52"/>
      <c r="J56" s="52"/>
    </row>
    <row r="57" spans="1:10" s="19" customFormat="1" ht="15" customHeight="1">
      <c r="A57" s="146" t="s">
        <v>211</v>
      </c>
      <c r="B57" s="145">
        <v>3210</v>
      </c>
      <c r="C57" s="218">
        <v>1615</v>
      </c>
      <c r="D57" s="219">
        <v>1427</v>
      </c>
      <c r="E57" s="136"/>
      <c r="F57" s="136"/>
      <c r="G57" s="136"/>
      <c r="H57" s="136"/>
      <c r="I57" s="52"/>
      <c r="J57" s="52"/>
    </row>
    <row r="58" spans="1:10" s="19" customFormat="1" ht="15" customHeight="1">
      <c r="A58" s="147" t="s">
        <v>212</v>
      </c>
      <c r="B58" s="145">
        <v>3211</v>
      </c>
      <c r="C58" s="218"/>
      <c r="D58" s="219"/>
      <c r="E58" s="136"/>
      <c r="F58" s="136"/>
      <c r="G58" s="136"/>
      <c r="H58" s="136"/>
      <c r="I58" s="52"/>
      <c r="J58" s="52"/>
    </row>
    <row r="59" spans="1:10" s="19" customFormat="1" ht="15" customHeight="1">
      <c r="A59" s="146" t="s">
        <v>213</v>
      </c>
      <c r="B59" s="145">
        <v>3220</v>
      </c>
      <c r="C59" s="218"/>
      <c r="D59" s="219"/>
      <c r="E59" s="136"/>
      <c r="F59" s="136"/>
      <c r="G59" s="136"/>
      <c r="H59" s="136"/>
      <c r="I59" s="52"/>
      <c r="J59" s="52"/>
    </row>
    <row r="60" spans="1:10" s="19" customFormat="1" ht="15" customHeight="1">
      <c r="A60" s="147" t="s">
        <v>212</v>
      </c>
      <c r="B60" s="145">
        <v>3221</v>
      </c>
      <c r="C60" s="218"/>
      <c r="D60" s="219"/>
      <c r="E60" s="136"/>
      <c r="F60" s="136"/>
      <c r="G60" s="136"/>
      <c r="H60" s="136"/>
      <c r="I60" s="52"/>
      <c r="J60" s="52"/>
    </row>
    <row r="61" spans="1:10" s="19" customFormat="1" ht="15" customHeight="1">
      <c r="A61" s="146" t="s">
        <v>214</v>
      </c>
      <c r="B61" s="145">
        <v>3230</v>
      </c>
      <c r="C61" s="218"/>
      <c r="D61" s="219"/>
      <c r="E61" s="136"/>
      <c r="F61" s="136"/>
      <c r="G61" s="136"/>
      <c r="H61" s="136"/>
      <c r="I61" s="52"/>
      <c r="J61" s="52"/>
    </row>
    <row r="62" spans="1:10" s="19" customFormat="1" ht="15" customHeight="1">
      <c r="A62" s="147" t="s">
        <v>212</v>
      </c>
      <c r="B62" s="145">
        <v>3231</v>
      </c>
      <c r="C62" s="218"/>
      <c r="D62" s="219"/>
      <c r="E62" s="136"/>
      <c r="F62" s="136"/>
      <c r="G62" s="136"/>
      <c r="H62" s="136"/>
      <c r="I62" s="52"/>
      <c r="J62" s="52"/>
    </row>
    <row r="63" spans="1:10" s="19" customFormat="1" ht="15" customHeight="1">
      <c r="A63" s="146" t="s">
        <v>215</v>
      </c>
      <c r="B63" s="145">
        <v>3240</v>
      </c>
      <c r="C63" s="218">
        <v>336</v>
      </c>
      <c r="D63" s="219">
        <v>348</v>
      </c>
      <c r="E63" s="136"/>
      <c r="F63" s="136"/>
      <c r="G63" s="136"/>
      <c r="H63" s="136"/>
      <c r="I63" s="52"/>
      <c r="J63" s="52"/>
    </row>
    <row r="64" spans="1:10" s="19" customFormat="1" ht="15" customHeight="1">
      <c r="A64" s="147" t="s">
        <v>212</v>
      </c>
      <c r="B64" s="145">
        <v>3241</v>
      </c>
      <c r="C64" s="218"/>
      <c r="D64" s="219"/>
      <c r="E64" s="136"/>
      <c r="F64" s="136"/>
      <c r="G64" s="136"/>
      <c r="H64" s="136"/>
      <c r="I64" s="52"/>
      <c r="J64" s="52"/>
    </row>
    <row r="65" spans="1:10" s="19" customFormat="1" ht="15" customHeight="1">
      <c r="A65" s="143" t="s">
        <v>71</v>
      </c>
      <c r="B65" s="148">
        <v>3200</v>
      </c>
      <c r="C65" s="102">
        <f>C57+C59+C61+C63</f>
        <v>1951</v>
      </c>
      <c r="D65" s="94">
        <f>D57+D59+D61+D63</f>
        <v>1775</v>
      </c>
      <c r="E65" s="136"/>
      <c r="F65" s="136"/>
      <c r="G65" s="136"/>
      <c r="H65" s="136"/>
      <c r="I65" s="52"/>
      <c r="J65" s="52"/>
    </row>
    <row r="66" spans="1:10" s="19" customFormat="1" ht="15" customHeight="1">
      <c r="A66" s="143" t="s">
        <v>59</v>
      </c>
      <c r="B66" s="107"/>
      <c r="C66" s="100"/>
      <c r="D66" s="92"/>
      <c r="E66" s="136"/>
      <c r="F66" s="136"/>
      <c r="G66" s="136"/>
      <c r="H66" s="136"/>
      <c r="I66" s="52"/>
      <c r="J66" s="52"/>
    </row>
    <row r="67" spans="1:10" s="19" customFormat="1" ht="15" customHeight="1">
      <c r="A67" s="146" t="s">
        <v>191</v>
      </c>
      <c r="B67" s="145">
        <v>3310</v>
      </c>
      <c r="C67" s="101"/>
      <c r="D67" s="93"/>
      <c r="E67" s="136"/>
      <c r="F67" s="136"/>
      <c r="G67" s="136"/>
      <c r="H67" s="136"/>
      <c r="I67" s="52"/>
      <c r="J67" s="52"/>
    </row>
    <row r="68" spans="1:10" s="19" customFormat="1" ht="15" customHeight="1">
      <c r="A68" s="146" t="s">
        <v>202</v>
      </c>
      <c r="B68" s="145">
        <v>3320</v>
      </c>
      <c r="C68" s="101"/>
      <c r="D68" s="93"/>
      <c r="E68" s="136"/>
      <c r="F68" s="136"/>
      <c r="G68" s="136"/>
      <c r="H68" s="136"/>
      <c r="I68" s="52"/>
      <c r="J68" s="52"/>
    </row>
    <row r="69" spans="1:10" s="19" customFormat="1" ht="15" customHeight="1">
      <c r="A69" s="146" t="s">
        <v>216</v>
      </c>
      <c r="B69" s="145">
        <v>3330</v>
      </c>
      <c r="C69" s="104">
        <f>C71+C72+C73</f>
        <v>0</v>
      </c>
      <c r="D69" s="96">
        <f>D71+D72+D73</f>
        <v>0</v>
      </c>
      <c r="E69" s="136"/>
      <c r="F69" s="136"/>
      <c r="G69" s="136"/>
      <c r="H69" s="136"/>
      <c r="I69" s="52"/>
      <c r="J69" s="52"/>
    </row>
    <row r="70" spans="1:10" s="19" customFormat="1" ht="15" customHeight="1">
      <c r="A70" s="147" t="s">
        <v>197</v>
      </c>
      <c r="B70" s="107"/>
      <c r="C70" s="105"/>
      <c r="D70" s="97"/>
      <c r="E70" s="136"/>
      <c r="F70" s="136"/>
      <c r="G70" s="136"/>
      <c r="H70" s="136"/>
      <c r="I70" s="52"/>
      <c r="J70" s="52"/>
    </row>
    <row r="71" spans="1:10" s="19" customFormat="1" ht="15" customHeight="1">
      <c r="A71" s="147" t="s">
        <v>198</v>
      </c>
      <c r="B71" s="145">
        <v>3331</v>
      </c>
      <c r="C71" s="101"/>
      <c r="D71" s="93"/>
      <c r="E71" s="136"/>
      <c r="F71" s="136"/>
      <c r="G71" s="136"/>
      <c r="H71" s="136"/>
      <c r="I71" s="52"/>
      <c r="J71" s="52"/>
    </row>
    <row r="72" spans="1:10" s="19" customFormat="1" ht="15" customHeight="1">
      <c r="A72" s="147" t="s">
        <v>199</v>
      </c>
      <c r="B72" s="145">
        <v>3332</v>
      </c>
      <c r="C72" s="101"/>
      <c r="D72" s="93"/>
      <c r="E72" s="136"/>
      <c r="F72" s="136"/>
      <c r="G72" s="136"/>
      <c r="H72" s="136"/>
      <c r="I72" s="52"/>
      <c r="J72" s="52"/>
    </row>
    <row r="73" spans="1:10" s="19" customFormat="1" ht="15" customHeight="1">
      <c r="A73" s="147" t="s">
        <v>200</v>
      </c>
      <c r="B73" s="145">
        <v>3333</v>
      </c>
      <c r="C73" s="101"/>
      <c r="D73" s="93"/>
      <c r="E73" s="136"/>
      <c r="F73" s="136"/>
      <c r="G73" s="136"/>
      <c r="H73" s="136"/>
      <c r="I73" s="52"/>
      <c r="J73" s="52"/>
    </row>
    <row r="74" spans="1:10" s="19" customFormat="1" ht="15" customHeight="1">
      <c r="A74" s="143" t="s">
        <v>55</v>
      </c>
      <c r="B74" s="148">
        <v>3300</v>
      </c>
      <c r="C74" s="102">
        <f>C67+C68+C69</f>
        <v>0</v>
      </c>
      <c r="D74" s="94">
        <f>D67+D68+D69</f>
        <v>0</v>
      </c>
      <c r="E74" s="136"/>
      <c r="F74" s="136"/>
      <c r="G74" s="136"/>
      <c r="H74" s="136"/>
      <c r="I74" s="52"/>
      <c r="J74" s="52"/>
    </row>
    <row r="75" spans="1:10" s="19" customFormat="1" ht="15" customHeight="1">
      <c r="A75" s="143" t="s">
        <v>61</v>
      </c>
      <c r="B75" s="107"/>
      <c r="C75" s="100"/>
      <c r="D75" s="92"/>
      <c r="E75" s="136"/>
      <c r="F75" s="136"/>
      <c r="G75" s="136"/>
      <c r="H75" s="136"/>
      <c r="I75" s="52"/>
      <c r="J75" s="52"/>
    </row>
    <row r="76" spans="1:10" s="19" customFormat="1" ht="15" customHeight="1">
      <c r="A76" s="146" t="s">
        <v>217</v>
      </c>
      <c r="B76" s="145">
        <v>3410</v>
      </c>
      <c r="C76" s="104">
        <f>SUM(C77:C81)</f>
        <v>660</v>
      </c>
      <c r="D76" s="96">
        <f>SUM(D77:D81)</f>
        <v>291</v>
      </c>
      <c r="E76" s="136"/>
      <c r="F76" s="136"/>
      <c r="G76" s="136"/>
      <c r="H76" s="136"/>
      <c r="I76" s="52"/>
      <c r="J76" s="52"/>
    </row>
    <row r="77" spans="1:10" s="19" customFormat="1" ht="15" customHeight="1">
      <c r="A77" s="147" t="s">
        <v>218</v>
      </c>
      <c r="B77" s="145">
        <v>3411</v>
      </c>
      <c r="C77" s="218">
        <v>5</v>
      </c>
      <c r="D77" s="219">
        <v>19</v>
      </c>
      <c r="E77" s="136"/>
      <c r="F77" s="136"/>
      <c r="G77" s="136"/>
      <c r="H77" s="136"/>
      <c r="I77" s="52"/>
      <c r="J77" s="52"/>
    </row>
    <row r="78" spans="1:10" s="19" customFormat="1" ht="15" customHeight="1">
      <c r="A78" s="147" t="s">
        <v>219</v>
      </c>
      <c r="B78" s="145">
        <v>3412</v>
      </c>
      <c r="C78" s="218"/>
      <c r="D78" s="219"/>
      <c r="E78" s="136"/>
      <c r="F78" s="136"/>
      <c r="G78" s="136"/>
      <c r="H78" s="136"/>
      <c r="I78" s="52"/>
      <c r="J78" s="52"/>
    </row>
    <row r="79" spans="1:10" s="19" customFormat="1" ht="15" customHeight="1">
      <c r="A79" s="147" t="s">
        <v>220</v>
      </c>
      <c r="B79" s="145">
        <v>3413</v>
      </c>
      <c r="C79" s="218">
        <v>605</v>
      </c>
      <c r="D79" s="219">
        <v>149</v>
      </c>
      <c r="E79" s="136"/>
      <c r="F79" s="136"/>
      <c r="G79" s="136"/>
      <c r="H79" s="136"/>
      <c r="I79" s="52"/>
      <c r="J79" s="52"/>
    </row>
    <row r="80" spans="1:10" s="19" customFormat="1" ht="15" customHeight="1">
      <c r="A80" s="147" t="s">
        <v>221</v>
      </c>
      <c r="B80" s="145">
        <v>3414</v>
      </c>
      <c r="C80" s="221"/>
      <c r="D80" s="222"/>
      <c r="E80" s="136"/>
      <c r="F80" s="136"/>
      <c r="G80" s="136"/>
      <c r="H80" s="136"/>
      <c r="I80" s="52"/>
      <c r="J80" s="52"/>
    </row>
    <row r="81" spans="1:10" s="19" customFormat="1" ht="15" customHeight="1">
      <c r="A81" s="147" t="s">
        <v>158</v>
      </c>
      <c r="B81" s="145">
        <v>3415</v>
      </c>
      <c r="C81" s="218">
        <v>50</v>
      </c>
      <c r="D81" s="219">
        <v>123</v>
      </c>
      <c r="E81" s="136"/>
      <c r="F81" s="136"/>
      <c r="G81" s="136"/>
      <c r="H81" s="136"/>
      <c r="I81" s="52"/>
      <c r="J81" s="52"/>
    </row>
    <row r="82" spans="1:10" s="19" customFormat="1" ht="15" customHeight="1">
      <c r="A82" s="146" t="s">
        <v>222</v>
      </c>
      <c r="B82" s="145">
        <v>3420</v>
      </c>
      <c r="C82" s="218"/>
      <c r="D82" s="219"/>
      <c r="E82" s="136"/>
      <c r="F82" s="136"/>
      <c r="G82" s="136"/>
      <c r="H82" s="136"/>
      <c r="I82" s="52"/>
      <c r="J82" s="52"/>
    </row>
    <row r="83" spans="1:10" s="19" customFormat="1" ht="15" customHeight="1">
      <c r="A83" s="146" t="s">
        <v>218</v>
      </c>
      <c r="B83" s="145">
        <v>3421</v>
      </c>
      <c r="C83" s="218"/>
      <c r="D83" s="219"/>
      <c r="E83" s="136"/>
      <c r="F83" s="136"/>
      <c r="G83" s="136"/>
      <c r="H83" s="136"/>
      <c r="I83" s="52"/>
      <c r="J83" s="52"/>
    </row>
    <row r="84" spans="1:10" s="19" customFormat="1" ht="15" customHeight="1">
      <c r="A84" s="146" t="s">
        <v>223</v>
      </c>
      <c r="B84" s="145">
        <v>3422</v>
      </c>
      <c r="C84" s="218"/>
      <c r="D84" s="219"/>
      <c r="E84" s="136"/>
      <c r="F84" s="136"/>
      <c r="G84" s="136"/>
      <c r="H84" s="136"/>
      <c r="I84" s="52"/>
      <c r="J84" s="52"/>
    </row>
    <row r="85" spans="1:10" s="19" customFormat="1" ht="15" customHeight="1">
      <c r="A85" s="146" t="s">
        <v>224</v>
      </c>
      <c r="B85" s="145">
        <v>3423</v>
      </c>
      <c r="C85" s="218"/>
      <c r="D85" s="219"/>
      <c r="E85" s="136"/>
      <c r="F85" s="136"/>
      <c r="G85" s="136"/>
      <c r="H85" s="136"/>
      <c r="I85" s="52"/>
      <c r="J85" s="52"/>
    </row>
    <row r="86" spans="1:10" s="19" customFormat="1" ht="15" customHeight="1">
      <c r="A86" s="146" t="s">
        <v>225</v>
      </c>
      <c r="B86" s="145">
        <v>3424</v>
      </c>
      <c r="C86" s="218"/>
      <c r="D86" s="219"/>
      <c r="E86" s="136"/>
      <c r="F86" s="136"/>
      <c r="G86" s="136"/>
      <c r="H86" s="136"/>
      <c r="I86" s="52"/>
      <c r="J86" s="52"/>
    </row>
    <row r="87" spans="1:10" s="19" customFormat="1" ht="15" customHeight="1">
      <c r="A87" s="143" t="s">
        <v>46</v>
      </c>
      <c r="B87" s="148">
        <v>3400</v>
      </c>
      <c r="C87" s="102">
        <f>C76+C82+C83+C84+C85+C86</f>
        <v>660</v>
      </c>
      <c r="D87" s="94">
        <f>D76+D82+D83+D84+D85+D86</f>
        <v>291</v>
      </c>
      <c r="E87" s="136"/>
      <c r="F87" s="136"/>
      <c r="G87" s="136"/>
      <c r="H87" s="136"/>
      <c r="I87" s="52"/>
      <c r="J87" s="52"/>
    </row>
    <row r="88" spans="1:10" s="19" customFormat="1" ht="15" customHeight="1">
      <c r="A88" s="143" t="s">
        <v>60</v>
      </c>
      <c r="B88" s="148">
        <v>3000</v>
      </c>
      <c r="C88" s="102">
        <f>C55+C65+C74+C87</f>
        <v>4857</v>
      </c>
      <c r="D88" s="94">
        <f>D55+D65+D74+D87</f>
        <v>4105</v>
      </c>
      <c r="E88" s="136"/>
      <c r="F88" s="136"/>
      <c r="G88" s="136"/>
      <c r="H88" s="136"/>
      <c r="I88" s="52"/>
      <c r="J88" s="52"/>
    </row>
    <row r="89" spans="1:10" s="19" customFormat="1" ht="15" customHeight="1">
      <c r="A89" s="143" t="s">
        <v>63</v>
      </c>
      <c r="B89" s="148">
        <v>4000</v>
      </c>
      <c r="C89" s="218">
        <v>81</v>
      </c>
      <c r="D89" s="219">
        <v>95</v>
      </c>
      <c r="E89" s="136"/>
      <c r="F89" s="136"/>
      <c r="G89" s="136"/>
      <c r="H89" s="136"/>
      <c r="I89" s="52"/>
      <c r="J89" s="52"/>
    </row>
    <row r="90" spans="1:10" s="19" customFormat="1" ht="15" customHeight="1" thickBot="1">
      <c r="A90" s="149" t="s">
        <v>64</v>
      </c>
      <c r="B90" s="150">
        <v>4500</v>
      </c>
      <c r="C90" s="106">
        <f>C11+C45+C88+C89</f>
        <v>10343</v>
      </c>
      <c r="D90" s="98">
        <f>D11+D45+D88+D89</f>
        <v>9177</v>
      </c>
      <c r="E90" s="136"/>
      <c r="F90" s="136"/>
      <c r="G90" s="136"/>
      <c r="H90" s="136"/>
      <c r="I90" s="52"/>
      <c r="J90" s="52"/>
    </row>
    <row r="91" spans="1:10" s="19" customFormat="1" ht="15" customHeight="1">
      <c r="A91" s="136"/>
      <c r="B91" s="136"/>
      <c r="C91" s="136"/>
      <c r="D91" s="136"/>
      <c r="E91" s="136"/>
      <c r="F91" s="136"/>
      <c r="G91" s="136"/>
      <c r="H91" s="136"/>
      <c r="I91" s="52"/>
      <c r="J91" s="52"/>
    </row>
    <row r="92" spans="1:10" s="19" customFormat="1" ht="15" customHeight="1" thickBot="1">
      <c r="A92" s="136"/>
      <c r="B92" s="136"/>
      <c r="C92" s="136"/>
      <c r="D92" s="136"/>
      <c r="E92" s="136"/>
      <c r="F92" s="136"/>
      <c r="G92" s="136"/>
      <c r="H92" s="136"/>
      <c r="I92" s="52"/>
      <c r="J92" s="52"/>
    </row>
    <row r="93" spans="1:10" s="19" customFormat="1" ht="15" customHeight="1" thickBot="1">
      <c r="A93" s="277" t="s">
        <v>36</v>
      </c>
      <c r="B93" s="278"/>
      <c r="C93" s="279"/>
      <c r="D93" s="280"/>
      <c r="E93" s="136"/>
      <c r="F93" s="136"/>
      <c r="G93" s="136"/>
      <c r="H93" s="136"/>
      <c r="I93" s="52"/>
      <c r="J93" s="52"/>
    </row>
    <row r="94" spans="1:10" s="19" customFormat="1" ht="15" customHeight="1">
      <c r="A94" s="286" t="s">
        <v>37</v>
      </c>
      <c r="B94" s="281" t="s">
        <v>38</v>
      </c>
      <c r="C94" s="284" t="s">
        <v>39</v>
      </c>
      <c r="D94" s="285"/>
      <c r="E94" s="136"/>
      <c r="F94" s="136"/>
      <c r="G94" s="136"/>
      <c r="H94" s="136"/>
      <c r="I94" s="52"/>
      <c r="J94" s="52"/>
    </row>
    <row r="95" spans="1:10" s="19" customFormat="1" ht="15" customHeight="1">
      <c r="A95" s="287"/>
      <c r="B95" s="282"/>
      <c r="C95" s="139" t="s">
        <v>374</v>
      </c>
      <c r="D95" s="140" t="s">
        <v>375</v>
      </c>
      <c r="E95" s="136"/>
      <c r="F95" s="136"/>
      <c r="G95" s="136"/>
      <c r="H95" s="136"/>
      <c r="I95" s="52"/>
      <c r="J95" s="52"/>
    </row>
    <row r="96" spans="1:10" s="19" customFormat="1" ht="16.2" thickBot="1">
      <c r="A96" s="288"/>
      <c r="B96" s="283"/>
      <c r="C96" s="117" t="str">
        <f>'обща информация'!$G$12</f>
        <v>31.03.2020 г.</v>
      </c>
      <c r="D96" s="90" t="str">
        <f>D10</f>
        <v>31.03.2019 г.</v>
      </c>
      <c r="E96" s="136"/>
      <c r="F96" s="136"/>
      <c r="G96" s="136"/>
      <c r="H96" s="136"/>
      <c r="I96" s="52"/>
      <c r="J96" s="52"/>
    </row>
    <row r="97" spans="1:10" s="19" customFormat="1" ht="15" customHeight="1">
      <c r="A97" s="142" t="s">
        <v>40</v>
      </c>
      <c r="B97" s="110"/>
      <c r="C97" s="109"/>
      <c r="D97" s="108"/>
      <c r="E97" s="136"/>
      <c r="F97" s="136"/>
      <c r="G97" s="136"/>
      <c r="H97" s="136"/>
      <c r="I97" s="52"/>
      <c r="J97" s="52"/>
    </row>
    <row r="98" spans="1:10" s="19" customFormat="1" ht="15" customHeight="1">
      <c r="A98" s="143" t="s">
        <v>42</v>
      </c>
      <c r="B98" s="148">
        <v>5100</v>
      </c>
      <c r="C98" s="102">
        <f>C99+C102</f>
        <v>567</v>
      </c>
      <c r="D98" s="94">
        <f>D99+D102</f>
        <v>567</v>
      </c>
      <c r="E98" s="136"/>
      <c r="F98" s="136"/>
      <c r="G98" s="136"/>
      <c r="H98" s="136"/>
      <c r="I98" s="52"/>
      <c r="J98" s="52"/>
    </row>
    <row r="99" spans="1:10" s="19" customFormat="1" ht="15" customHeight="1">
      <c r="A99" s="146" t="s">
        <v>226</v>
      </c>
      <c r="B99" s="145">
        <v>5110</v>
      </c>
      <c r="C99" s="102">
        <f>SUM(C100:C101)</f>
        <v>0</v>
      </c>
      <c r="D99" s="94">
        <f>SUM(D100:D101)</f>
        <v>0</v>
      </c>
      <c r="E99" s="136"/>
      <c r="F99" s="136"/>
      <c r="G99" s="136"/>
      <c r="H99" s="136"/>
      <c r="I99" s="52"/>
      <c r="J99" s="52"/>
    </row>
    <row r="100" spans="1:10" s="19" customFormat="1" ht="15" customHeight="1">
      <c r="A100" s="147" t="s">
        <v>227</v>
      </c>
      <c r="B100" s="145">
        <v>5111</v>
      </c>
      <c r="C100" s="218"/>
      <c r="D100" s="219"/>
      <c r="E100" s="136"/>
      <c r="F100" s="136"/>
      <c r="G100" s="136"/>
      <c r="H100" s="136"/>
      <c r="I100" s="52"/>
      <c r="J100" s="52"/>
    </row>
    <row r="101" spans="1:10" s="19" customFormat="1" ht="15" customHeight="1">
      <c r="A101" s="147" t="s">
        <v>228</v>
      </c>
      <c r="B101" s="145">
        <v>5112</v>
      </c>
      <c r="C101" s="218"/>
      <c r="D101" s="219"/>
      <c r="E101" s="136"/>
      <c r="F101" s="136"/>
      <c r="G101" s="136"/>
      <c r="H101" s="136"/>
      <c r="I101" s="52"/>
      <c r="J101" s="52"/>
    </row>
    <row r="102" spans="1:10" s="19" customFormat="1" ht="15" customHeight="1">
      <c r="A102" s="146" t="s">
        <v>229</v>
      </c>
      <c r="B102" s="145">
        <v>5120</v>
      </c>
      <c r="C102" s="218">
        <v>567</v>
      </c>
      <c r="D102" s="219">
        <v>567</v>
      </c>
      <c r="E102" s="136"/>
      <c r="F102" s="136"/>
      <c r="G102" s="136"/>
      <c r="H102" s="136"/>
      <c r="I102" s="52"/>
      <c r="J102" s="52"/>
    </row>
    <row r="103" spans="1:10" s="19" customFormat="1" ht="15" customHeight="1">
      <c r="A103" s="147" t="s">
        <v>230</v>
      </c>
      <c r="B103" s="145">
        <v>5121</v>
      </c>
      <c r="C103" s="218"/>
      <c r="D103" s="219"/>
      <c r="E103" s="136"/>
      <c r="F103" s="136"/>
      <c r="G103" s="136"/>
      <c r="H103" s="136"/>
      <c r="I103" s="52"/>
      <c r="J103" s="52"/>
    </row>
    <row r="104" spans="1:10" s="19" customFormat="1" ht="15" customHeight="1">
      <c r="A104" s="143" t="s">
        <v>231</v>
      </c>
      <c r="B104" s="148">
        <v>5200</v>
      </c>
      <c r="C104" s="218"/>
      <c r="D104" s="219"/>
      <c r="E104" s="136"/>
      <c r="F104" s="136"/>
      <c r="G104" s="136"/>
      <c r="H104" s="136"/>
      <c r="I104" s="52"/>
      <c r="J104" s="52"/>
    </row>
    <row r="105" spans="1:10" s="19" customFormat="1" ht="15" customHeight="1">
      <c r="A105" s="143" t="s">
        <v>232</v>
      </c>
      <c r="B105" s="148">
        <v>5300</v>
      </c>
      <c r="C105" s="218">
        <v>153</v>
      </c>
      <c r="D105" s="219">
        <v>153</v>
      </c>
      <c r="E105" s="136"/>
      <c r="F105" s="136"/>
      <c r="G105" s="136"/>
      <c r="H105" s="136"/>
      <c r="I105" s="52"/>
      <c r="J105" s="52"/>
    </row>
    <row r="106" spans="1:10" s="19" customFormat="1" ht="15" customHeight="1">
      <c r="A106" s="147" t="s">
        <v>233</v>
      </c>
      <c r="B106" s="145">
        <v>5310</v>
      </c>
      <c r="C106" s="218"/>
      <c r="D106" s="219"/>
      <c r="E106" s="136"/>
      <c r="F106" s="136"/>
      <c r="G106" s="136"/>
      <c r="H106" s="136"/>
      <c r="I106" s="52"/>
      <c r="J106" s="52"/>
    </row>
    <row r="107" spans="1:10" s="19" customFormat="1" ht="15" customHeight="1">
      <c r="A107" s="143" t="s">
        <v>44</v>
      </c>
      <c r="B107" s="107"/>
      <c r="C107" s="102">
        <f>SUM(C108:C111)</f>
        <v>3279</v>
      </c>
      <c r="D107" s="94">
        <f>SUM(D108:D111)</f>
        <v>1720</v>
      </c>
      <c r="E107" s="136"/>
      <c r="F107" s="136"/>
      <c r="G107" s="136"/>
      <c r="H107" s="136"/>
      <c r="I107" s="52"/>
      <c r="J107" s="52"/>
    </row>
    <row r="108" spans="1:10" s="19" customFormat="1" ht="15" customHeight="1">
      <c r="A108" s="146" t="s">
        <v>234</v>
      </c>
      <c r="B108" s="145">
        <v>5410</v>
      </c>
      <c r="C108" s="218">
        <v>2427</v>
      </c>
      <c r="D108" s="219">
        <v>743</v>
      </c>
      <c r="E108" s="136"/>
      <c r="F108" s="136"/>
      <c r="G108" s="136"/>
      <c r="H108" s="136"/>
      <c r="I108" s="52"/>
      <c r="J108" s="52"/>
    </row>
    <row r="109" spans="1:10" s="19" customFormat="1" ht="15" customHeight="1">
      <c r="A109" s="146" t="s">
        <v>235</v>
      </c>
      <c r="B109" s="145">
        <v>5420</v>
      </c>
      <c r="C109" s="218"/>
      <c r="D109" s="219"/>
      <c r="E109" s="136"/>
      <c r="F109" s="136"/>
      <c r="G109" s="136"/>
      <c r="H109" s="136"/>
      <c r="I109" s="52"/>
      <c r="J109" s="52"/>
    </row>
    <row r="110" spans="1:10" s="19" customFormat="1" ht="15" customHeight="1">
      <c r="A110" s="146" t="s">
        <v>236</v>
      </c>
      <c r="B110" s="145">
        <v>5430</v>
      </c>
      <c r="C110" s="218"/>
      <c r="D110" s="219"/>
      <c r="E110" s="136"/>
      <c r="F110" s="136"/>
      <c r="G110" s="136"/>
      <c r="H110" s="136"/>
      <c r="I110" s="52"/>
      <c r="J110" s="52"/>
    </row>
    <row r="111" spans="1:10" s="19" customFormat="1" ht="15" customHeight="1">
      <c r="A111" s="146" t="s">
        <v>237</v>
      </c>
      <c r="B111" s="145">
        <v>5440</v>
      </c>
      <c r="C111" s="218">
        <v>852</v>
      </c>
      <c r="D111" s="219">
        <v>977</v>
      </c>
      <c r="E111" s="136"/>
      <c r="F111" s="136"/>
      <c r="G111" s="136"/>
      <c r="H111" s="136"/>
      <c r="I111" s="52"/>
      <c r="J111" s="52"/>
    </row>
    <row r="112" spans="1:10" s="19" customFormat="1" ht="15" customHeight="1">
      <c r="A112" s="147" t="s">
        <v>238</v>
      </c>
      <c r="B112" s="145">
        <v>5441</v>
      </c>
      <c r="C112" s="218"/>
      <c r="D112" s="219"/>
      <c r="E112" s="136"/>
      <c r="F112" s="136"/>
      <c r="G112" s="136"/>
      <c r="H112" s="136"/>
      <c r="I112" s="52"/>
      <c r="J112" s="52"/>
    </row>
    <row r="113" spans="1:10" s="19" customFormat="1" ht="15" customHeight="1">
      <c r="A113" s="143" t="s">
        <v>239</v>
      </c>
      <c r="B113" s="148">
        <v>5400</v>
      </c>
      <c r="C113" s="102">
        <f>SUM(C108:C111)</f>
        <v>3279</v>
      </c>
      <c r="D113" s="137">
        <f>SUM(D108:D111)</f>
        <v>1720</v>
      </c>
      <c r="E113" s="136"/>
      <c r="F113" s="136"/>
      <c r="G113" s="136"/>
      <c r="H113" s="136"/>
      <c r="I113" s="52"/>
      <c r="J113" s="52"/>
    </row>
    <row r="114" spans="1:10" s="19" customFormat="1" ht="15" customHeight="1">
      <c r="A114" s="143" t="s">
        <v>48</v>
      </c>
      <c r="B114" s="107"/>
      <c r="C114" s="100"/>
      <c r="D114" s="92"/>
      <c r="E114" s="136"/>
      <c r="F114" s="136"/>
      <c r="G114" s="136"/>
      <c r="H114" s="136"/>
      <c r="I114" s="52"/>
      <c r="J114" s="52"/>
    </row>
    <row r="115" spans="1:10" s="19" customFormat="1" ht="15" customHeight="1">
      <c r="A115" s="146" t="s">
        <v>240</v>
      </c>
      <c r="B115" s="145">
        <v>5510</v>
      </c>
      <c r="C115" s="218">
        <v>982</v>
      </c>
      <c r="D115" s="219">
        <v>1684</v>
      </c>
      <c r="E115" s="136"/>
      <c r="F115" s="136"/>
      <c r="G115" s="136"/>
      <c r="H115" s="136"/>
      <c r="I115" s="52"/>
      <c r="J115" s="52"/>
    </row>
    <row r="116" spans="1:10" s="19" customFormat="1" ht="15" customHeight="1">
      <c r="A116" s="146" t="s">
        <v>241</v>
      </c>
      <c r="B116" s="145">
        <v>5520</v>
      </c>
      <c r="C116" s="218"/>
      <c r="D116" s="219"/>
      <c r="E116" s="136"/>
      <c r="F116" s="136"/>
      <c r="G116" s="136"/>
      <c r="H116" s="136"/>
      <c r="I116" s="52"/>
      <c r="J116" s="52"/>
    </row>
    <row r="117" spans="1:10" s="19" customFormat="1" ht="15" customHeight="1">
      <c r="A117" s="143" t="s">
        <v>49</v>
      </c>
      <c r="B117" s="148">
        <v>5500</v>
      </c>
      <c r="C117" s="102">
        <f>SUM(C115:C116)</f>
        <v>982</v>
      </c>
      <c r="D117" s="94">
        <f>SUM(D115:D116)</f>
        <v>1684</v>
      </c>
      <c r="E117" s="136"/>
      <c r="F117" s="136"/>
      <c r="G117" s="136"/>
      <c r="H117" s="136"/>
      <c r="I117" s="52"/>
      <c r="J117" s="52"/>
    </row>
    <row r="118" spans="1:10" s="19" customFormat="1" ht="15" customHeight="1">
      <c r="A118" s="143" t="s">
        <v>242</v>
      </c>
      <c r="B118" s="148">
        <v>5600</v>
      </c>
      <c r="C118" s="218">
        <v>1173</v>
      </c>
      <c r="D118" s="219">
        <v>989</v>
      </c>
      <c r="E118" s="136"/>
      <c r="F118" s="136"/>
      <c r="G118" s="136"/>
      <c r="H118" s="136"/>
      <c r="I118" s="52"/>
      <c r="J118" s="52"/>
    </row>
    <row r="119" spans="1:10" s="19" customFormat="1" ht="15" customHeight="1">
      <c r="A119" s="143" t="s">
        <v>50</v>
      </c>
      <c r="B119" s="148">
        <v>5000</v>
      </c>
      <c r="C119" s="237">
        <f>C98+C104+C105+C113+C117+C118</f>
        <v>6154</v>
      </c>
      <c r="D119" s="237">
        <f>D98+D104+D105+D113+D117+D118</f>
        <v>5113</v>
      </c>
      <c r="E119" s="136"/>
      <c r="F119" s="136"/>
      <c r="G119" s="136"/>
      <c r="H119" s="136"/>
      <c r="I119" s="52"/>
      <c r="J119" s="52"/>
    </row>
    <row r="120" spans="1:10" s="19" customFormat="1" ht="15" customHeight="1">
      <c r="A120" s="143" t="s">
        <v>51</v>
      </c>
      <c r="B120" s="107"/>
      <c r="C120" s="102">
        <f>C121+C122+C124</f>
        <v>58</v>
      </c>
      <c r="D120" s="94">
        <f>D121+D122+D124</f>
        <v>38</v>
      </c>
      <c r="E120" s="136"/>
      <c r="F120" s="136"/>
      <c r="G120" s="136"/>
      <c r="H120" s="136"/>
      <c r="I120" s="52"/>
      <c r="J120" s="52"/>
    </row>
    <row r="121" spans="1:10" s="19" customFormat="1" ht="15" customHeight="1">
      <c r="A121" s="146" t="s">
        <v>243</v>
      </c>
      <c r="B121" s="145">
        <v>6100</v>
      </c>
      <c r="C121" s="218"/>
      <c r="D121" s="219"/>
      <c r="E121" s="136"/>
      <c r="F121" s="136"/>
      <c r="G121" s="136"/>
      <c r="H121" s="136"/>
      <c r="I121" s="52"/>
      <c r="J121" s="52"/>
    </row>
    <row r="122" spans="1:10" s="19" customFormat="1" ht="15" customHeight="1">
      <c r="A122" s="146" t="s">
        <v>244</v>
      </c>
      <c r="B122" s="145">
        <v>6200</v>
      </c>
      <c r="C122" s="218">
        <v>58</v>
      </c>
      <c r="D122" s="219">
        <v>38</v>
      </c>
      <c r="E122" s="136"/>
      <c r="F122" s="136"/>
      <c r="G122" s="136"/>
      <c r="H122" s="136"/>
      <c r="I122" s="52"/>
      <c r="J122" s="52"/>
    </row>
    <row r="123" spans="1:10" s="19" customFormat="1" ht="15" customHeight="1">
      <c r="A123" s="147" t="s">
        <v>245</v>
      </c>
      <c r="B123" s="145">
        <v>6210</v>
      </c>
      <c r="C123" s="218">
        <v>58</v>
      </c>
      <c r="D123" s="219">
        <v>38</v>
      </c>
      <c r="E123" s="136"/>
      <c r="F123" s="136"/>
      <c r="G123" s="136"/>
      <c r="H123" s="136"/>
      <c r="I123" s="52"/>
      <c r="J123" s="52"/>
    </row>
    <row r="124" spans="1:10" s="19" customFormat="1" ht="15" customHeight="1">
      <c r="A124" s="146" t="s">
        <v>246</v>
      </c>
      <c r="B124" s="145">
        <v>6300</v>
      </c>
      <c r="C124" s="218"/>
      <c r="D124" s="219"/>
      <c r="E124" s="136"/>
      <c r="F124" s="136"/>
      <c r="G124" s="136"/>
      <c r="H124" s="136"/>
      <c r="I124" s="52"/>
      <c r="J124" s="52"/>
    </row>
    <row r="125" spans="1:10" s="19" customFormat="1" ht="15" customHeight="1">
      <c r="A125" s="143" t="s">
        <v>53</v>
      </c>
      <c r="B125" s="148">
        <v>6000</v>
      </c>
      <c r="C125" s="102">
        <f>C120</f>
        <v>58</v>
      </c>
      <c r="D125" s="94">
        <f>D120</f>
        <v>38</v>
      </c>
      <c r="E125" s="136"/>
      <c r="F125" s="136"/>
      <c r="G125" s="136"/>
      <c r="H125" s="136"/>
      <c r="I125" s="52"/>
      <c r="J125" s="52"/>
    </row>
    <row r="126" spans="1:10" s="19" customFormat="1" ht="15" customHeight="1">
      <c r="A126" s="143" t="s">
        <v>54</v>
      </c>
      <c r="B126" s="107"/>
      <c r="C126" s="100"/>
      <c r="D126" s="92"/>
      <c r="E126" s="136"/>
      <c r="F126" s="136"/>
      <c r="G126" s="136"/>
      <c r="H126" s="136"/>
      <c r="I126" s="52"/>
      <c r="J126" s="52"/>
    </row>
    <row r="127" spans="1:10" s="19" customFormat="1" ht="15" customHeight="1">
      <c r="A127" s="146" t="s">
        <v>247</v>
      </c>
      <c r="B127" s="145">
        <v>7100</v>
      </c>
      <c r="C127" s="101"/>
      <c r="D127" s="93"/>
      <c r="E127" s="136"/>
      <c r="F127" s="136"/>
      <c r="G127" s="136"/>
      <c r="H127" s="136"/>
      <c r="I127" s="52"/>
      <c r="J127" s="52"/>
    </row>
    <row r="128" spans="1:10" s="19" customFormat="1" ht="15" customHeight="1">
      <c r="A128" s="147" t="s">
        <v>248</v>
      </c>
      <c r="B128" s="145">
        <v>7101</v>
      </c>
      <c r="C128" s="101"/>
      <c r="D128" s="93"/>
      <c r="E128" s="136"/>
      <c r="F128" s="136"/>
      <c r="G128" s="136"/>
      <c r="H128" s="136"/>
      <c r="I128" s="52"/>
      <c r="J128" s="52"/>
    </row>
    <row r="129" spans="1:10" s="19" customFormat="1" ht="15" customHeight="1">
      <c r="A129" s="147" t="s">
        <v>249</v>
      </c>
      <c r="B129" s="145">
        <v>7102</v>
      </c>
      <c r="C129" s="101"/>
      <c r="D129" s="93"/>
      <c r="E129" s="136"/>
      <c r="F129" s="136"/>
      <c r="G129" s="136"/>
      <c r="H129" s="136"/>
      <c r="I129" s="52"/>
      <c r="J129" s="52"/>
    </row>
    <row r="130" spans="1:10" s="19" customFormat="1" ht="15" customHeight="1">
      <c r="A130" s="159" t="s">
        <v>197</v>
      </c>
      <c r="B130" s="107"/>
      <c r="C130" s="101"/>
      <c r="D130" s="93"/>
      <c r="E130" s="136"/>
      <c r="F130" s="136"/>
      <c r="G130" s="136"/>
      <c r="H130" s="136"/>
      <c r="I130" s="52"/>
      <c r="J130" s="52"/>
    </row>
    <row r="131" spans="1:10" s="19" customFormat="1" ht="15" customHeight="1">
      <c r="A131" s="147" t="s">
        <v>250</v>
      </c>
      <c r="B131" s="145">
        <v>7110</v>
      </c>
      <c r="C131" s="101"/>
      <c r="D131" s="93"/>
      <c r="E131" s="136"/>
      <c r="F131" s="136"/>
      <c r="G131" s="136"/>
      <c r="H131" s="136"/>
      <c r="I131" s="52"/>
      <c r="J131" s="52"/>
    </row>
    <row r="132" spans="1:10" s="19" customFormat="1" ht="15" customHeight="1">
      <c r="A132" s="160" t="s">
        <v>248</v>
      </c>
      <c r="B132" s="145">
        <v>7111</v>
      </c>
      <c r="C132" s="101"/>
      <c r="D132" s="93"/>
      <c r="E132" s="136"/>
      <c r="F132" s="136"/>
      <c r="G132" s="136"/>
      <c r="H132" s="136"/>
      <c r="I132" s="52"/>
      <c r="J132" s="52"/>
    </row>
    <row r="133" spans="1:10" s="19" customFormat="1" ht="15" customHeight="1">
      <c r="A133" s="160" t="s">
        <v>249</v>
      </c>
      <c r="B133" s="145">
        <v>7112</v>
      </c>
      <c r="C133" s="101"/>
      <c r="D133" s="93"/>
      <c r="E133" s="136"/>
      <c r="F133" s="136"/>
      <c r="G133" s="136"/>
      <c r="H133" s="136"/>
      <c r="I133" s="52"/>
      <c r="J133" s="52"/>
    </row>
    <row r="134" spans="1:10" s="19" customFormat="1" ht="15" customHeight="1">
      <c r="A134" s="146" t="s">
        <v>251</v>
      </c>
      <c r="B134" s="145">
        <v>7200</v>
      </c>
      <c r="C134" s="105">
        <f>SUM(C135:C136)</f>
        <v>881</v>
      </c>
      <c r="D134" s="138">
        <f>SUM(D135:D136)</f>
        <v>551</v>
      </c>
      <c r="E134" s="136"/>
      <c r="F134" s="136"/>
      <c r="G134" s="136"/>
      <c r="H134" s="136"/>
      <c r="I134" s="52"/>
      <c r="J134" s="52"/>
    </row>
    <row r="135" spans="1:10" s="19" customFormat="1" ht="15" customHeight="1">
      <c r="A135" s="147" t="s">
        <v>248</v>
      </c>
      <c r="B135" s="145">
        <v>7201</v>
      </c>
      <c r="C135" s="218"/>
      <c r="D135" s="219"/>
      <c r="E135" s="136"/>
      <c r="F135" s="136"/>
      <c r="G135" s="136"/>
      <c r="H135" s="136"/>
      <c r="I135" s="52"/>
      <c r="J135" s="52"/>
    </row>
    <row r="136" spans="1:10" s="19" customFormat="1" ht="15" customHeight="1">
      <c r="A136" s="147" t="s">
        <v>249</v>
      </c>
      <c r="B136" s="145">
        <v>7202</v>
      </c>
      <c r="C136" s="218">
        <v>881</v>
      </c>
      <c r="D136" s="219">
        <v>551</v>
      </c>
      <c r="E136" s="136"/>
      <c r="F136" s="136"/>
      <c r="G136" s="136"/>
      <c r="H136" s="136"/>
      <c r="I136" s="52"/>
      <c r="J136" s="52"/>
    </row>
    <row r="137" spans="1:10" s="19" customFormat="1" ht="15" customHeight="1">
      <c r="A137" s="146" t="s">
        <v>252</v>
      </c>
      <c r="B137" s="145">
        <v>7300</v>
      </c>
      <c r="C137" s="218">
        <v>34</v>
      </c>
      <c r="D137" s="219">
        <v>28</v>
      </c>
      <c r="E137" s="136"/>
      <c r="F137" s="136"/>
      <c r="G137" s="136"/>
      <c r="H137" s="136"/>
      <c r="I137" s="52"/>
      <c r="J137" s="52"/>
    </row>
    <row r="138" spans="1:10" s="19" customFormat="1" ht="15" customHeight="1">
      <c r="A138" s="147" t="s">
        <v>248</v>
      </c>
      <c r="B138" s="145">
        <v>7301</v>
      </c>
      <c r="C138" s="218">
        <v>34</v>
      </c>
      <c r="D138" s="219">
        <v>28</v>
      </c>
      <c r="E138" s="136"/>
      <c r="F138" s="136"/>
      <c r="G138" s="136"/>
      <c r="H138" s="136"/>
      <c r="I138" s="52"/>
      <c r="J138" s="52"/>
    </row>
    <row r="139" spans="1:10" s="19" customFormat="1" ht="15" customHeight="1">
      <c r="A139" s="161" t="s">
        <v>249</v>
      </c>
      <c r="B139" s="162">
        <v>7302</v>
      </c>
      <c r="C139" s="235"/>
      <c r="D139" s="236"/>
      <c r="E139" s="136"/>
      <c r="F139" s="136"/>
      <c r="G139" s="136"/>
      <c r="H139" s="136"/>
      <c r="I139" s="52"/>
      <c r="J139" s="52"/>
    </row>
    <row r="140" spans="1:10" s="19" customFormat="1" ht="15" customHeight="1">
      <c r="A140" s="146" t="s">
        <v>253</v>
      </c>
      <c r="B140" s="145">
        <v>7400</v>
      </c>
      <c r="C140" s="105">
        <f>SUM(C141:C142)</f>
        <v>522</v>
      </c>
      <c r="D140" s="138">
        <f>SUM(D141:D142)</f>
        <v>901</v>
      </c>
      <c r="E140" s="136"/>
      <c r="F140" s="136"/>
      <c r="G140" s="136"/>
      <c r="H140" s="136"/>
      <c r="I140" s="52"/>
      <c r="J140" s="52"/>
    </row>
    <row r="141" spans="1:10" s="19" customFormat="1" ht="15" customHeight="1">
      <c r="A141" s="147" t="s">
        <v>248</v>
      </c>
      <c r="B141" s="145">
        <v>7401</v>
      </c>
      <c r="C141" s="218">
        <v>522</v>
      </c>
      <c r="D141" s="219">
        <v>901</v>
      </c>
      <c r="E141" s="136"/>
      <c r="F141" s="136"/>
      <c r="G141" s="136"/>
      <c r="H141" s="136"/>
      <c r="I141" s="52"/>
      <c r="J141" s="52"/>
    </row>
    <row r="142" spans="1:10" s="19" customFormat="1" ht="15" customHeight="1">
      <c r="A142" s="147" t="s">
        <v>249</v>
      </c>
      <c r="B142" s="145">
        <v>7402</v>
      </c>
      <c r="C142" s="218"/>
      <c r="D142" s="219"/>
      <c r="E142" s="136"/>
      <c r="F142" s="136"/>
      <c r="G142" s="136"/>
      <c r="H142" s="136"/>
      <c r="I142" s="52"/>
      <c r="J142" s="52"/>
    </row>
    <row r="143" spans="1:10" s="19" customFormat="1" ht="15" customHeight="1">
      <c r="A143" s="146" t="s">
        <v>254</v>
      </c>
      <c r="B143" s="145">
        <v>7500</v>
      </c>
      <c r="C143" s="105">
        <f>SUM(C144:C145)</f>
        <v>0</v>
      </c>
      <c r="D143" s="97">
        <f>SUM(D144:D145)</f>
        <v>0</v>
      </c>
      <c r="E143" s="136"/>
      <c r="F143" s="136"/>
      <c r="G143" s="136"/>
      <c r="H143" s="136"/>
      <c r="I143" s="52"/>
      <c r="J143" s="52"/>
    </row>
    <row r="144" spans="1:10" s="19" customFormat="1" ht="15" customHeight="1">
      <c r="A144" s="147" t="s">
        <v>248</v>
      </c>
      <c r="B144" s="145">
        <v>7501</v>
      </c>
      <c r="C144" s="101"/>
      <c r="D144" s="93"/>
      <c r="E144" s="136"/>
      <c r="F144" s="136"/>
      <c r="G144" s="136"/>
      <c r="H144" s="136"/>
      <c r="I144" s="52"/>
      <c r="J144" s="52"/>
    </row>
    <row r="145" spans="1:10" s="19" customFormat="1" ht="15" customHeight="1">
      <c r="A145" s="147" t="s">
        <v>249</v>
      </c>
      <c r="B145" s="145">
        <v>7502</v>
      </c>
      <c r="C145" s="101"/>
      <c r="D145" s="93"/>
      <c r="E145" s="136"/>
      <c r="F145" s="136"/>
      <c r="G145" s="136"/>
      <c r="H145" s="136"/>
      <c r="I145" s="52"/>
      <c r="J145" s="52"/>
    </row>
    <row r="146" spans="1:10" s="19" customFormat="1" ht="15" customHeight="1">
      <c r="A146" s="146" t="s">
        <v>255</v>
      </c>
      <c r="B146" s="145">
        <v>7600</v>
      </c>
      <c r="C146" s="105">
        <f>SUM(C147:C148)</f>
        <v>0</v>
      </c>
      <c r="D146" s="97">
        <f>SUM(D147:D148)</f>
        <v>0</v>
      </c>
      <c r="E146" s="136"/>
      <c r="F146" s="136"/>
      <c r="G146" s="136"/>
      <c r="H146" s="136"/>
      <c r="I146" s="52"/>
      <c r="J146" s="52"/>
    </row>
    <row r="147" spans="1:10" s="19" customFormat="1" ht="15" customHeight="1">
      <c r="A147" s="147" t="s">
        <v>248</v>
      </c>
      <c r="B147" s="145">
        <v>7601</v>
      </c>
      <c r="C147" s="101"/>
      <c r="D147" s="93"/>
      <c r="E147" s="136"/>
      <c r="F147" s="136"/>
      <c r="G147" s="136"/>
      <c r="H147" s="136"/>
      <c r="I147" s="52"/>
      <c r="J147" s="52"/>
    </row>
    <row r="148" spans="1:10" s="19" customFormat="1" ht="15" customHeight="1">
      <c r="A148" s="147" t="s">
        <v>249</v>
      </c>
      <c r="B148" s="145">
        <v>7602</v>
      </c>
      <c r="C148" s="101"/>
      <c r="D148" s="93"/>
      <c r="E148" s="136"/>
      <c r="F148" s="136"/>
      <c r="G148" s="136"/>
      <c r="H148" s="136"/>
      <c r="I148" s="52"/>
      <c r="J148" s="52"/>
    </row>
    <row r="149" spans="1:10" s="19" customFormat="1" ht="15" customHeight="1">
      <c r="A149" s="146" t="s">
        <v>256</v>
      </c>
      <c r="B149" s="145">
        <v>7700</v>
      </c>
      <c r="C149" s="105">
        <f>SUM(C150:C151)</f>
        <v>0</v>
      </c>
      <c r="D149" s="97">
        <f>SUM(D150:D151)</f>
        <v>0</v>
      </c>
      <c r="E149" s="136"/>
      <c r="F149" s="136"/>
      <c r="G149" s="136"/>
      <c r="H149" s="136"/>
      <c r="I149" s="52"/>
      <c r="J149" s="52"/>
    </row>
    <row r="150" spans="1:10" s="19" customFormat="1" ht="15" customHeight="1">
      <c r="A150" s="147" t="s">
        <v>248</v>
      </c>
      <c r="B150" s="145">
        <v>7701</v>
      </c>
      <c r="C150" s="101"/>
      <c r="D150" s="93"/>
      <c r="E150" s="136"/>
      <c r="F150" s="136"/>
      <c r="G150" s="136"/>
      <c r="H150" s="136"/>
      <c r="I150" s="52"/>
      <c r="J150" s="52"/>
    </row>
    <row r="151" spans="1:10" s="19" customFormat="1" ht="15" customHeight="1">
      <c r="A151" s="147" t="s">
        <v>249</v>
      </c>
      <c r="B151" s="145">
        <v>7702</v>
      </c>
      <c r="C151" s="101"/>
      <c r="D151" s="93"/>
      <c r="E151" s="136"/>
      <c r="F151" s="136"/>
      <c r="G151" s="136"/>
      <c r="H151" s="136"/>
      <c r="I151" s="52"/>
      <c r="J151" s="52"/>
    </row>
    <row r="152" spans="1:10" s="19" customFormat="1" ht="15" customHeight="1">
      <c r="A152" s="146" t="s">
        <v>109</v>
      </c>
      <c r="B152" s="145">
        <v>7800</v>
      </c>
      <c r="C152" s="105">
        <f>SUM(C153:C154)</f>
        <v>2694</v>
      </c>
      <c r="D152" s="105">
        <f>SUM(D153:D154)</f>
        <v>2499</v>
      </c>
      <c r="E152" s="136"/>
      <c r="F152" s="136"/>
      <c r="G152" s="136"/>
      <c r="H152" s="136"/>
      <c r="I152" s="52"/>
      <c r="J152" s="52"/>
    </row>
    <row r="153" spans="1:10" s="19" customFormat="1" ht="15" customHeight="1">
      <c r="A153" s="147" t="s">
        <v>248</v>
      </c>
      <c r="B153" s="145">
        <v>7801</v>
      </c>
      <c r="C153" s="218">
        <v>2694</v>
      </c>
      <c r="D153" s="219">
        <v>2499</v>
      </c>
      <c r="E153" s="136"/>
      <c r="F153" s="136"/>
      <c r="G153" s="136"/>
      <c r="H153" s="136"/>
      <c r="I153" s="52"/>
      <c r="J153" s="52"/>
    </row>
    <row r="154" spans="1:10" s="19" customFormat="1" ht="15" customHeight="1">
      <c r="A154" s="147" t="s">
        <v>249</v>
      </c>
      <c r="B154" s="145">
        <v>7802</v>
      </c>
      <c r="C154" s="218"/>
      <c r="D154" s="219"/>
      <c r="E154" s="136"/>
      <c r="F154" s="136"/>
      <c r="G154" s="136"/>
      <c r="H154" s="136"/>
      <c r="I154" s="52"/>
      <c r="J154" s="52"/>
    </row>
    <row r="155" spans="1:10" s="19" customFormat="1" ht="15" customHeight="1">
      <c r="A155" s="159" t="s">
        <v>197</v>
      </c>
      <c r="B155" s="107"/>
      <c r="C155" s="218"/>
      <c r="D155" s="219"/>
      <c r="E155" s="136"/>
      <c r="F155" s="136"/>
      <c r="G155" s="136"/>
      <c r="H155" s="136"/>
      <c r="I155" s="52"/>
      <c r="J155" s="52"/>
    </row>
    <row r="156" spans="1:10" s="19" customFormat="1" ht="15" customHeight="1">
      <c r="A156" s="147" t="s">
        <v>110</v>
      </c>
      <c r="B156" s="145">
        <v>7810</v>
      </c>
      <c r="C156" s="105">
        <f>SUM(C157:C158)</f>
        <v>1150</v>
      </c>
      <c r="D156" s="97">
        <f>SUM(D157:D158)</f>
        <v>848</v>
      </c>
      <c r="E156" s="136"/>
      <c r="F156" s="136"/>
      <c r="G156" s="136"/>
      <c r="H156" s="136"/>
      <c r="I156" s="52"/>
      <c r="J156" s="52"/>
    </row>
    <row r="157" spans="1:10" s="19" customFormat="1" ht="15" customHeight="1">
      <c r="A157" s="160" t="s">
        <v>248</v>
      </c>
      <c r="B157" s="145">
        <v>7811</v>
      </c>
      <c r="C157" s="218">
        <v>1150</v>
      </c>
      <c r="D157" s="219">
        <v>848</v>
      </c>
      <c r="E157" s="136"/>
      <c r="F157" s="136"/>
      <c r="G157" s="136"/>
      <c r="H157" s="136"/>
      <c r="I157" s="52"/>
      <c r="J157" s="52"/>
    </row>
    <row r="158" spans="1:10" s="19" customFormat="1" ht="15" customHeight="1">
      <c r="A158" s="160" t="s">
        <v>249</v>
      </c>
      <c r="B158" s="145">
        <v>7812</v>
      </c>
      <c r="C158" s="218"/>
      <c r="D158" s="219"/>
      <c r="E158" s="136"/>
      <c r="F158" s="136"/>
      <c r="G158" s="136"/>
      <c r="H158" s="136"/>
      <c r="I158" s="52"/>
      <c r="J158" s="52"/>
    </row>
    <row r="159" spans="1:10" s="19" customFormat="1" ht="15" customHeight="1">
      <c r="A159" s="147" t="s">
        <v>257</v>
      </c>
      <c r="B159" s="145">
        <v>7820</v>
      </c>
      <c r="C159" s="105">
        <f>SUM(C160:C161)</f>
        <v>196</v>
      </c>
      <c r="D159" s="97">
        <f>SUM(D160:D161)</f>
        <v>227</v>
      </c>
      <c r="E159" s="136"/>
      <c r="F159" s="136"/>
      <c r="G159" s="136"/>
      <c r="H159" s="136"/>
      <c r="I159" s="52"/>
      <c r="J159" s="52"/>
    </row>
    <row r="160" spans="1:10" s="19" customFormat="1" ht="15" customHeight="1">
      <c r="A160" s="160" t="s">
        <v>248</v>
      </c>
      <c r="B160" s="145">
        <v>7821</v>
      </c>
      <c r="C160" s="218">
        <v>196</v>
      </c>
      <c r="D160" s="219">
        <v>227</v>
      </c>
      <c r="E160" s="136"/>
      <c r="F160" s="136"/>
      <c r="G160" s="136"/>
      <c r="H160" s="136"/>
      <c r="I160" s="52"/>
      <c r="J160" s="52"/>
    </row>
    <row r="161" spans="1:10" s="19" customFormat="1" ht="15" customHeight="1">
      <c r="A161" s="160" t="s">
        <v>249</v>
      </c>
      <c r="B161" s="145">
        <v>7822</v>
      </c>
      <c r="C161" s="218"/>
      <c r="D161" s="219"/>
      <c r="E161" s="136"/>
      <c r="F161" s="136"/>
      <c r="G161" s="136"/>
      <c r="H161" s="136"/>
      <c r="I161" s="52"/>
      <c r="J161" s="52"/>
    </row>
    <row r="162" spans="1:10" s="19" customFormat="1" ht="15" customHeight="1">
      <c r="A162" s="147" t="s">
        <v>258</v>
      </c>
      <c r="B162" s="145">
        <v>7830</v>
      </c>
      <c r="C162" s="105">
        <f>SUM(C163:C164)</f>
        <v>928</v>
      </c>
      <c r="D162" s="97">
        <f>SUM(D163:D164)</f>
        <v>1019</v>
      </c>
      <c r="E162" s="136"/>
      <c r="F162" s="136"/>
      <c r="G162" s="136"/>
      <c r="H162" s="136"/>
      <c r="I162" s="52"/>
      <c r="J162" s="52"/>
    </row>
    <row r="163" spans="1:10" s="19" customFormat="1" ht="15" customHeight="1">
      <c r="A163" s="160" t="s">
        <v>248</v>
      </c>
      <c r="B163" s="145">
        <v>7831</v>
      </c>
      <c r="C163" s="218">
        <v>928</v>
      </c>
      <c r="D163" s="219">
        <v>1019</v>
      </c>
      <c r="E163" s="136"/>
      <c r="F163" s="136"/>
      <c r="G163" s="136"/>
      <c r="H163" s="136"/>
      <c r="I163" s="52"/>
      <c r="J163" s="52"/>
    </row>
    <row r="164" spans="1:10" s="19" customFormat="1" ht="15" customHeight="1">
      <c r="A164" s="160" t="s">
        <v>249</v>
      </c>
      <c r="B164" s="145">
        <v>7832</v>
      </c>
      <c r="C164" s="218"/>
      <c r="D164" s="219"/>
      <c r="E164" s="136"/>
      <c r="F164" s="136"/>
      <c r="G164" s="136"/>
      <c r="H164" s="136"/>
      <c r="I164" s="52"/>
      <c r="J164" s="52"/>
    </row>
    <row r="165" spans="1:10" s="19" customFormat="1" ht="15" customHeight="1">
      <c r="A165" s="143" t="s">
        <v>60</v>
      </c>
      <c r="B165" s="148">
        <v>7000</v>
      </c>
      <c r="C165" s="102">
        <f t="shared" ref="C165:D167" si="0">C127+C134+C137+C140+C143+C146+C149+C152</f>
        <v>4131</v>
      </c>
      <c r="D165" s="94">
        <f t="shared" si="0"/>
        <v>3979</v>
      </c>
      <c r="E165" s="136"/>
      <c r="F165" s="136"/>
      <c r="G165" s="136"/>
      <c r="H165" s="136"/>
      <c r="I165" s="52"/>
      <c r="J165" s="52"/>
    </row>
    <row r="166" spans="1:10" s="19" customFormat="1" ht="15" customHeight="1">
      <c r="A166" s="147" t="s">
        <v>248</v>
      </c>
      <c r="B166" s="145">
        <v>7001</v>
      </c>
      <c r="C166" s="104">
        <f t="shared" si="0"/>
        <v>3250</v>
      </c>
      <c r="D166" s="96">
        <f t="shared" si="0"/>
        <v>3428</v>
      </c>
      <c r="E166" s="136"/>
      <c r="F166" s="136"/>
      <c r="G166" s="136"/>
      <c r="H166" s="136"/>
      <c r="I166" s="52"/>
      <c r="J166" s="52"/>
    </row>
    <row r="167" spans="1:10" s="19" customFormat="1" ht="15" customHeight="1">
      <c r="A167" s="147" t="s">
        <v>249</v>
      </c>
      <c r="B167" s="145">
        <v>7002</v>
      </c>
      <c r="C167" s="104">
        <f t="shared" si="0"/>
        <v>881</v>
      </c>
      <c r="D167" s="96">
        <f t="shared" si="0"/>
        <v>551</v>
      </c>
      <c r="E167" s="136"/>
      <c r="F167" s="136"/>
      <c r="G167" s="136"/>
      <c r="H167" s="136"/>
      <c r="I167" s="52"/>
      <c r="J167" s="52"/>
    </row>
    <row r="168" spans="1:10" s="19" customFormat="1" ht="15" customHeight="1">
      <c r="A168" s="143" t="s">
        <v>62</v>
      </c>
      <c r="B168" s="148">
        <v>8000</v>
      </c>
      <c r="C168" s="102">
        <f>SUM(C169:C170)</f>
        <v>0</v>
      </c>
      <c r="D168" s="94">
        <f>SUM(D169:D170)</f>
        <v>47</v>
      </c>
      <c r="E168" s="136"/>
      <c r="F168" s="136"/>
      <c r="G168" s="136"/>
      <c r="H168" s="136"/>
      <c r="I168" s="52"/>
      <c r="J168" s="52"/>
    </row>
    <row r="169" spans="1:10" s="19" customFormat="1" ht="15" customHeight="1">
      <c r="A169" s="146" t="s">
        <v>259</v>
      </c>
      <c r="B169" s="145">
        <v>8001</v>
      </c>
      <c r="C169" s="218"/>
      <c r="D169" s="219">
        <v>47</v>
      </c>
      <c r="E169" s="136"/>
      <c r="F169" s="136"/>
      <c r="G169" s="136"/>
      <c r="H169" s="136"/>
      <c r="I169" s="52"/>
      <c r="J169" s="52"/>
    </row>
    <row r="170" spans="1:10" s="19" customFormat="1" ht="15" customHeight="1">
      <c r="A170" s="146" t="s">
        <v>260</v>
      </c>
      <c r="B170" s="145">
        <v>8002</v>
      </c>
      <c r="C170" s="218"/>
      <c r="D170" s="219"/>
      <c r="E170" s="136"/>
      <c r="F170" s="136"/>
      <c r="G170" s="136"/>
      <c r="H170" s="136"/>
      <c r="I170" s="52"/>
      <c r="J170" s="52"/>
    </row>
    <row r="171" spans="1:10" s="19" customFormat="1" ht="15" customHeight="1" thickBot="1">
      <c r="A171" s="149" t="s">
        <v>65</v>
      </c>
      <c r="B171" s="150">
        <v>8500</v>
      </c>
      <c r="C171" s="106">
        <f>C119+C125+C165+C168</f>
        <v>10343</v>
      </c>
      <c r="D171" s="98">
        <f>D119+D125+D165+D168</f>
        <v>9177</v>
      </c>
      <c r="E171" s="136"/>
      <c r="F171" s="136"/>
      <c r="G171" s="136"/>
      <c r="H171" s="136"/>
      <c r="I171" s="52"/>
      <c r="J171" s="52"/>
    </row>
    <row r="172" spans="1:10" s="19" customFormat="1" ht="15" customHeight="1">
      <c r="A172" s="136"/>
      <c r="B172" s="136"/>
      <c r="C172" s="136"/>
      <c r="D172" s="136"/>
      <c r="E172" s="136"/>
      <c r="F172" s="136"/>
      <c r="G172" s="136"/>
      <c r="H172" s="136"/>
      <c r="I172" s="52"/>
      <c r="J172" s="52"/>
    </row>
    <row r="173" spans="1:10" s="19" customFormat="1" ht="15" customHeight="1">
      <c r="A173" s="163"/>
      <c r="B173" s="136"/>
      <c r="C173" s="136"/>
      <c r="D173" s="164"/>
      <c r="E173" s="136"/>
      <c r="F173" s="136"/>
      <c r="G173" s="136"/>
      <c r="H173" s="136"/>
      <c r="I173" s="52"/>
      <c r="J173" s="52"/>
    </row>
    <row r="175" spans="1:10" ht="18" customHeight="1">
      <c r="A175" s="82" t="str">
        <f>'обща информация'!$B$39</f>
        <v>Дата: 28.04.2020 г.</v>
      </c>
    </row>
    <row r="176" spans="1:10" s="19" customFormat="1" ht="15.6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6">
      <c r="B177" s="83" t="str">
        <f>'обща информация'!$H$40</f>
        <v>Гергана Георгиева</v>
      </c>
      <c r="C177" s="247" t="s">
        <v>29</v>
      </c>
      <c r="D177" s="247"/>
    </row>
    <row r="178" spans="1:8" s="19" customFormat="1" ht="15.6">
      <c r="B178" s="84"/>
      <c r="C178" s="84"/>
      <c r="D178" s="84"/>
    </row>
    <row r="179" spans="1:8" s="19" customFormat="1" ht="15.6">
      <c r="B179" s="84"/>
      <c r="C179" s="84"/>
      <c r="D179" s="84"/>
    </row>
    <row r="180" spans="1:8" s="19" customFormat="1" ht="15.6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6">
      <c r="B181" s="83" t="str">
        <f>'обща информация'!$H$43</f>
        <v>инж. Росица Димитрова</v>
      </c>
      <c r="C181" s="247" t="s">
        <v>31</v>
      </c>
      <c r="D181" s="247"/>
      <c r="E181" s="57"/>
    </row>
    <row r="182" spans="1:8" s="19" customFormat="1" ht="15.6">
      <c r="B182" s="83"/>
      <c r="C182" s="53"/>
      <c r="D182" s="53"/>
      <c r="E182" s="57"/>
    </row>
    <row r="183" spans="1:8" ht="14.4">
      <c r="A183" s="153" t="s">
        <v>380</v>
      </c>
      <c r="B183" s="165"/>
      <c r="E183" s="166"/>
      <c r="F183" s="299"/>
      <c r="G183" s="299"/>
      <c r="H183" s="299"/>
    </row>
    <row r="184" spans="1:8">
      <c r="E184" s="166"/>
      <c r="F184" s="167"/>
      <c r="G184" s="167"/>
      <c r="H184" s="167"/>
    </row>
    <row r="185" spans="1:8">
      <c r="E185" s="166"/>
      <c r="F185" s="167"/>
      <c r="G185" s="167"/>
      <c r="H185" s="167"/>
    </row>
    <row r="186" spans="1:8">
      <c r="E186" s="166"/>
      <c r="F186" s="167"/>
      <c r="G186" s="167"/>
      <c r="H186" s="167"/>
    </row>
    <row r="187" spans="1:8">
      <c r="E187" s="166"/>
      <c r="F187" s="300"/>
      <c r="G187" s="300"/>
      <c r="H187" s="300"/>
    </row>
    <row r="188" spans="1:8">
      <c r="F188" s="298"/>
      <c r="G188" s="298"/>
      <c r="H188" s="298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46" zoomScale="120" zoomScaleNormal="120" zoomScaleSheetLayoutView="80" workbookViewId="0">
      <selection activeCell="E46" sqref="E46"/>
    </sheetView>
  </sheetViews>
  <sheetFormatPr defaultRowHeight="13.8"/>
  <cols>
    <col min="1" max="1" width="62.33203125" style="51" customWidth="1"/>
    <col min="2" max="2" width="11.109375" style="154" customWidth="1"/>
    <col min="3" max="3" width="17.6640625" style="155" customWidth="1"/>
    <col min="4" max="4" width="17.6640625" style="51" customWidth="1"/>
    <col min="5" max="5" width="50" style="51" customWidth="1"/>
    <col min="6" max="6" width="6.33203125" style="154" customWidth="1"/>
    <col min="7" max="8" width="9.109375" style="155"/>
    <col min="9" max="255" width="9.109375" style="51"/>
    <col min="256" max="256" width="45.88671875" style="51" customWidth="1"/>
    <col min="257" max="257" width="6.44140625" style="51" customWidth="1"/>
    <col min="258" max="259" width="9.109375" style="51"/>
    <col min="260" max="260" width="2" style="51" customWidth="1"/>
    <col min="261" max="261" width="50" style="51" customWidth="1"/>
    <col min="262" max="262" width="6.33203125" style="51" customWidth="1"/>
    <col min="263" max="511" width="9.109375" style="51"/>
    <col min="512" max="512" width="45.88671875" style="51" customWidth="1"/>
    <col min="513" max="513" width="6.44140625" style="51" customWidth="1"/>
    <col min="514" max="515" width="9.109375" style="51"/>
    <col min="516" max="516" width="2" style="51" customWidth="1"/>
    <col min="517" max="517" width="50" style="51" customWidth="1"/>
    <col min="518" max="518" width="6.33203125" style="51" customWidth="1"/>
    <col min="519" max="767" width="9.109375" style="51"/>
    <col min="768" max="768" width="45.88671875" style="51" customWidth="1"/>
    <col min="769" max="769" width="6.44140625" style="51" customWidth="1"/>
    <col min="770" max="771" width="9.109375" style="51"/>
    <col min="772" max="772" width="2" style="51" customWidth="1"/>
    <col min="773" max="773" width="50" style="51" customWidth="1"/>
    <col min="774" max="774" width="6.33203125" style="51" customWidth="1"/>
    <col min="775" max="1023" width="9.109375" style="51"/>
    <col min="1024" max="1024" width="45.88671875" style="51" customWidth="1"/>
    <col min="1025" max="1025" width="6.44140625" style="51" customWidth="1"/>
    <col min="1026" max="1027" width="9.109375" style="51"/>
    <col min="1028" max="1028" width="2" style="51" customWidth="1"/>
    <col min="1029" max="1029" width="50" style="51" customWidth="1"/>
    <col min="1030" max="1030" width="6.33203125" style="51" customWidth="1"/>
    <col min="1031" max="1279" width="9.109375" style="51"/>
    <col min="1280" max="1280" width="45.88671875" style="51" customWidth="1"/>
    <col min="1281" max="1281" width="6.44140625" style="51" customWidth="1"/>
    <col min="1282" max="1283" width="9.109375" style="51"/>
    <col min="1284" max="1284" width="2" style="51" customWidth="1"/>
    <col min="1285" max="1285" width="50" style="51" customWidth="1"/>
    <col min="1286" max="1286" width="6.33203125" style="51" customWidth="1"/>
    <col min="1287" max="1535" width="9.109375" style="51"/>
    <col min="1536" max="1536" width="45.88671875" style="51" customWidth="1"/>
    <col min="1537" max="1537" width="6.44140625" style="51" customWidth="1"/>
    <col min="1538" max="1539" width="9.109375" style="51"/>
    <col min="1540" max="1540" width="2" style="51" customWidth="1"/>
    <col min="1541" max="1541" width="50" style="51" customWidth="1"/>
    <col min="1542" max="1542" width="6.33203125" style="51" customWidth="1"/>
    <col min="1543" max="1791" width="9.109375" style="51"/>
    <col min="1792" max="1792" width="45.88671875" style="51" customWidth="1"/>
    <col min="1793" max="1793" width="6.44140625" style="51" customWidth="1"/>
    <col min="1794" max="1795" width="9.109375" style="51"/>
    <col min="1796" max="1796" width="2" style="51" customWidth="1"/>
    <col min="1797" max="1797" width="50" style="51" customWidth="1"/>
    <col min="1798" max="1798" width="6.33203125" style="51" customWidth="1"/>
    <col min="1799" max="2047" width="9.109375" style="51"/>
    <col min="2048" max="2048" width="45.88671875" style="51" customWidth="1"/>
    <col min="2049" max="2049" width="6.44140625" style="51" customWidth="1"/>
    <col min="2050" max="2051" width="9.109375" style="51"/>
    <col min="2052" max="2052" width="2" style="51" customWidth="1"/>
    <col min="2053" max="2053" width="50" style="51" customWidth="1"/>
    <col min="2054" max="2054" width="6.33203125" style="51" customWidth="1"/>
    <col min="2055" max="2303" width="9.109375" style="51"/>
    <col min="2304" max="2304" width="45.88671875" style="51" customWidth="1"/>
    <col min="2305" max="2305" width="6.44140625" style="51" customWidth="1"/>
    <col min="2306" max="2307" width="9.109375" style="51"/>
    <col min="2308" max="2308" width="2" style="51" customWidth="1"/>
    <col min="2309" max="2309" width="50" style="51" customWidth="1"/>
    <col min="2310" max="2310" width="6.33203125" style="51" customWidth="1"/>
    <col min="2311" max="2559" width="9.109375" style="51"/>
    <col min="2560" max="2560" width="45.88671875" style="51" customWidth="1"/>
    <col min="2561" max="2561" width="6.44140625" style="51" customWidth="1"/>
    <col min="2562" max="2563" width="9.109375" style="51"/>
    <col min="2564" max="2564" width="2" style="51" customWidth="1"/>
    <col min="2565" max="2565" width="50" style="51" customWidth="1"/>
    <col min="2566" max="2566" width="6.33203125" style="51" customWidth="1"/>
    <col min="2567" max="2815" width="9.109375" style="51"/>
    <col min="2816" max="2816" width="45.88671875" style="51" customWidth="1"/>
    <col min="2817" max="2817" width="6.44140625" style="51" customWidth="1"/>
    <col min="2818" max="2819" width="9.109375" style="51"/>
    <col min="2820" max="2820" width="2" style="51" customWidth="1"/>
    <col min="2821" max="2821" width="50" style="51" customWidth="1"/>
    <col min="2822" max="2822" width="6.33203125" style="51" customWidth="1"/>
    <col min="2823" max="3071" width="9.109375" style="51"/>
    <col min="3072" max="3072" width="45.88671875" style="51" customWidth="1"/>
    <col min="3073" max="3073" width="6.44140625" style="51" customWidth="1"/>
    <col min="3074" max="3075" width="9.109375" style="51"/>
    <col min="3076" max="3076" width="2" style="51" customWidth="1"/>
    <col min="3077" max="3077" width="50" style="51" customWidth="1"/>
    <col min="3078" max="3078" width="6.33203125" style="51" customWidth="1"/>
    <col min="3079" max="3327" width="9.109375" style="51"/>
    <col min="3328" max="3328" width="45.88671875" style="51" customWidth="1"/>
    <col min="3329" max="3329" width="6.44140625" style="51" customWidth="1"/>
    <col min="3330" max="3331" width="9.109375" style="51"/>
    <col min="3332" max="3332" width="2" style="51" customWidth="1"/>
    <col min="3333" max="3333" width="50" style="51" customWidth="1"/>
    <col min="3334" max="3334" width="6.33203125" style="51" customWidth="1"/>
    <col min="3335" max="3583" width="9.109375" style="51"/>
    <col min="3584" max="3584" width="45.88671875" style="51" customWidth="1"/>
    <col min="3585" max="3585" width="6.44140625" style="51" customWidth="1"/>
    <col min="3586" max="3587" width="9.109375" style="51"/>
    <col min="3588" max="3588" width="2" style="51" customWidth="1"/>
    <col min="3589" max="3589" width="50" style="51" customWidth="1"/>
    <col min="3590" max="3590" width="6.33203125" style="51" customWidth="1"/>
    <col min="3591" max="3839" width="9.109375" style="51"/>
    <col min="3840" max="3840" width="45.88671875" style="51" customWidth="1"/>
    <col min="3841" max="3841" width="6.44140625" style="51" customWidth="1"/>
    <col min="3842" max="3843" width="9.109375" style="51"/>
    <col min="3844" max="3844" width="2" style="51" customWidth="1"/>
    <col min="3845" max="3845" width="50" style="51" customWidth="1"/>
    <col min="3846" max="3846" width="6.33203125" style="51" customWidth="1"/>
    <col min="3847" max="4095" width="9.109375" style="51"/>
    <col min="4096" max="4096" width="45.88671875" style="51" customWidth="1"/>
    <col min="4097" max="4097" width="6.44140625" style="51" customWidth="1"/>
    <col min="4098" max="4099" width="9.109375" style="51"/>
    <col min="4100" max="4100" width="2" style="51" customWidth="1"/>
    <col min="4101" max="4101" width="50" style="51" customWidth="1"/>
    <col min="4102" max="4102" width="6.33203125" style="51" customWidth="1"/>
    <col min="4103" max="4351" width="9.109375" style="51"/>
    <col min="4352" max="4352" width="45.88671875" style="51" customWidth="1"/>
    <col min="4353" max="4353" width="6.44140625" style="51" customWidth="1"/>
    <col min="4354" max="4355" width="9.109375" style="51"/>
    <col min="4356" max="4356" width="2" style="51" customWidth="1"/>
    <col min="4357" max="4357" width="50" style="51" customWidth="1"/>
    <col min="4358" max="4358" width="6.33203125" style="51" customWidth="1"/>
    <col min="4359" max="4607" width="9.109375" style="51"/>
    <col min="4608" max="4608" width="45.88671875" style="51" customWidth="1"/>
    <col min="4609" max="4609" width="6.44140625" style="51" customWidth="1"/>
    <col min="4610" max="4611" width="9.109375" style="51"/>
    <col min="4612" max="4612" width="2" style="51" customWidth="1"/>
    <col min="4613" max="4613" width="50" style="51" customWidth="1"/>
    <col min="4614" max="4614" width="6.33203125" style="51" customWidth="1"/>
    <col min="4615" max="4863" width="9.109375" style="51"/>
    <col min="4864" max="4864" width="45.88671875" style="51" customWidth="1"/>
    <col min="4865" max="4865" width="6.44140625" style="51" customWidth="1"/>
    <col min="4866" max="4867" width="9.109375" style="51"/>
    <col min="4868" max="4868" width="2" style="51" customWidth="1"/>
    <col min="4869" max="4869" width="50" style="51" customWidth="1"/>
    <col min="4870" max="4870" width="6.33203125" style="51" customWidth="1"/>
    <col min="4871" max="5119" width="9.109375" style="51"/>
    <col min="5120" max="5120" width="45.88671875" style="51" customWidth="1"/>
    <col min="5121" max="5121" width="6.44140625" style="51" customWidth="1"/>
    <col min="5122" max="5123" width="9.109375" style="51"/>
    <col min="5124" max="5124" width="2" style="51" customWidth="1"/>
    <col min="5125" max="5125" width="50" style="51" customWidth="1"/>
    <col min="5126" max="5126" width="6.33203125" style="51" customWidth="1"/>
    <col min="5127" max="5375" width="9.109375" style="51"/>
    <col min="5376" max="5376" width="45.88671875" style="51" customWidth="1"/>
    <col min="5377" max="5377" width="6.44140625" style="51" customWidth="1"/>
    <col min="5378" max="5379" width="9.109375" style="51"/>
    <col min="5380" max="5380" width="2" style="51" customWidth="1"/>
    <col min="5381" max="5381" width="50" style="51" customWidth="1"/>
    <col min="5382" max="5382" width="6.33203125" style="51" customWidth="1"/>
    <col min="5383" max="5631" width="9.109375" style="51"/>
    <col min="5632" max="5632" width="45.88671875" style="51" customWidth="1"/>
    <col min="5633" max="5633" width="6.44140625" style="51" customWidth="1"/>
    <col min="5634" max="5635" width="9.109375" style="51"/>
    <col min="5636" max="5636" width="2" style="51" customWidth="1"/>
    <col min="5637" max="5637" width="50" style="51" customWidth="1"/>
    <col min="5638" max="5638" width="6.33203125" style="51" customWidth="1"/>
    <col min="5639" max="5887" width="9.109375" style="51"/>
    <col min="5888" max="5888" width="45.88671875" style="51" customWidth="1"/>
    <col min="5889" max="5889" width="6.44140625" style="51" customWidth="1"/>
    <col min="5890" max="5891" width="9.109375" style="51"/>
    <col min="5892" max="5892" width="2" style="51" customWidth="1"/>
    <col min="5893" max="5893" width="50" style="51" customWidth="1"/>
    <col min="5894" max="5894" width="6.33203125" style="51" customWidth="1"/>
    <col min="5895" max="6143" width="9.109375" style="51"/>
    <col min="6144" max="6144" width="45.88671875" style="51" customWidth="1"/>
    <col min="6145" max="6145" width="6.44140625" style="51" customWidth="1"/>
    <col min="6146" max="6147" width="9.109375" style="51"/>
    <col min="6148" max="6148" width="2" style="51" customWidth="1"/>
    <col min="6149" max="6149" width="50" style="51" customWidth="1"/>
    <col min="6150" max="6150" width="6.33203125" style="51" customWidth="1"/>
    <col min="6151" max="6399" width="9.109375" style="51"/>
    <col min="6400" max="6400" width="45.88671875" style="51" customWidth="1"/>
    <col min="6401" max="6401" width="6.44140625" style="51" customWidth="1"/>
    <col min="6402" max="6403" width="9.109375" style="51"/>
    <col min="6404" max="6404" width="2" style="51" customWidth="1"/>
    <col min="6405" max="6405" width="50" style="51" customWidth="1"/>
    <col min="6406" max="6406" width="6.33203125" style="51" customWidth="1"/>
    <col min="6407" max="6655" width="9.109375" style="51"/>
    <col min="6656" max="6656" width="45.88671875" style="51" customWidth="1"/>
    <col min="6657" max="6657" width="6.44140625" style="51" customWidth="1"/>
    <col min="6658" max="6659" width="9.109375" style="51"/>
    <col min="6660" max="6660" width="2" style="51" customWidth="1"/>
    <col min="6661" max="6661" width="50" style="51" customWidth="1"/>
    <col min="6662" max="6662" width="6.33203125" style="51" customWidth="1"/>
    <col min="6663" max="6911" width="9.109375" style="51"/>
    <col min="6912" max="6912" width="45.88671875" style="51" customWidth="1"/>
    <col min="6913" max="6913" width="6.44140625" style="51" customWidth="1"/>
    <col min="6914" max="6915" width="9.109375" style="51"/>
    <col min="6916" max="6916" width="2" style="51" customWidth="1"/>
    <col min="6917" max="6917" width="50" style="51" customWidth="1"/>
    <col min="6918" max="6918" width="6.33203125" style="51" customWidth="1"/>
    <col min="6919" max="7167" width="9.109375" style="51"/>
    <col min="7168" max="7168" width="45.88671875" style="51" customWidth="1"/>
    <col min="7169" max="7169" width="6.44140625" style="51" customWidth="1"/>
    <col min="7170" max="7171" width="9.109375" style="51"/>
    <col min="7172" max="7172" width="2" style="51" customWidth="1"/>
    <col min="7173" max="7173" width="50" style="51" customWidth="1"/>
    <col min="7174" max="7174" width="6.33203125" style="51" customWidth="1"/>
    <col min="7175" max="7423" width="9.109375" style="51"/>
    <col min="7424" max="7424" width="45.88671875" style="51" customWidth="1"/>
    <col min="7425" max="7425" width="6.44140625" style="51" customWidth="1"/>
    <col min="7426" max="7427" width="9.109375" style="51"/>
    <col min="7428" max="7428" width="2" style="51" customWidth="1"/>
    <col min="7429" max="7429" width="50" style="51" customWidth="1"/>
    <col min="7430" max="7430" width="6.33203125" style="51" customWidth="1"/>
    <col min="7431" max="7679" width="9.109375" style="51"/>
    <col min="7680" max="7680" width="45.88671875" style="51" customWidth="1"/>
    <col min="7681" max="7681" width="6.44140625" style="51" customWidth="1"/>
    <col min="7682" max="7683" width="9.109375" style="51"/>
    <col min="7684" max="7684" width="2" style="51" customWidth="1"/>
    <col min="7685" max="7685" width="50" style="51" customWidth="1"/>
    <col min="7686" max="7686" width="6.33203125" style="51" customWidth="1"/>
    <col min="7687" max="7935" width="9.109375" style="51"/>
    <col min="7936" max="7936" width="45.88671875" style="51" customWidth="1"/>
    <col min="7937" max="7937" width="6.44140625" style="51" customWidth="1"/>
    <col min="7938" max="7939" width="9.109375" style="51"/>
    <col min="7940" max="7940" width="2" style="51" customWidth="1"/>
    <col min="7941" max="7941" width="50" style="51" customWidth="1"/>
    <col min="7942" max="7942" width="6.33203125" style="51" customWidth="1"/>
    <col min="7943" max="8191" width="9.109375" style="51"/>
    <col min="8192" max="8192" width="45.88671875" style="51" customWidth="1"/>
    <col min="8193" max="8193" width="6.44140625" style="51" customWidth="1"/>
    <col min="8194" max="8195" width="9.109375" style="51"/>
    <col min="8196" max="8196" width="2" style="51" customWidth="1"/>
    <col min="8197" max="8197" width="50" style="51" customWidth="1"/>
    <col min="8198" max="8198" width="6.33203125" style="51" customWidth="1"/>
    <col min="8199" max="8447" width="9.109375" style="51"/>
    <col min="8448" max="8448" width="45.88671875" style="51" customWidth="1"/>
    <col min="8449" max="8449" width="6.44140625" style="51" customWidth="1"/>
    <col min="8450" max="8451" width="9.109375" style="51"/>
    <col min="8452" max="8452" width="2" style="51" customWidth="1"/>
    <col min="8453" max="8453" width="50" style="51" customWidth="1"/>
    <col min="8454" max="8454" width="6.33203125" style="51" customWidth="1"/>
    <col min="8455" max="8703" width="9.109375" style="51"/>
    <col min="8704" max="8704" width="45.88671875" style="51" customWidth="1"/>
    <col min="8705" max="8705" width="6.44140625" style="51" customWidth="1"/>
    <col min="8706" max="8707" width="9.109375" style="51"/>
    <col min="8708" max="8708" width="2" style="51" customWidth="1"/>
    <col min="8709" max="8709" width="50" style="51" customWidth="1"/>
    <col min="8710" max="8710" width="6.33203125" style="51" customWidth="1"/>
    <col min="8711" max="8959" width="9.109375" style="51"/>
    <col min="8960" max="8960" width="45.88671875" style="51" customWidth="1"/>
    <col min="8961" max="8961" width="6.44140625" style="51" customWidth="1"/>
    <col min="8962" max="8963" width="9.109375" style="51"/>
    <col min="8964" max="8964" width="2" style="51" customWidth="1"/>
    <col min="8965" max="8965" width="50" style="51" customWidth="1"/>
    <col min="8966" max="8966" width="6.33203125" style="51" customWidth="1"/>
    <col min="8967" max="9215" width="9.109375" style="51"/>
    <col min="9216" max="9216" width="45.88671875" style="51" customWidth="1"/>
    <col min="9217" max="9217" width="6.44140625" style="51" customWidth="1"/>
    <col min="9218" max="9219" width="9.109375" style="51"/>
    <col min="9220" max="9220" width="2" style="51" customWidth="1"/>
    <col min="9221" max="9221" width="50" style="51" customWidth="1"/>
    <col min="9222" max="9222" width="6.33203125" style="51" customWidth="1"/>
    <col min="9223" max="9471" width="9.109375" style="51"/>
    <col min="9472" max="9472" width="45.88671875" style="51" customWidth="1"/>
    <col min="9473" max="9473" width="6.44140625" style="51" customWidth="1"/>
    <col min="9474" max="9475" width="9.109375" style="51"/>
    <col min="9476" max="9476" width="2" style="51" customWidth="1"/>
    <col min="9477" max="9477" width="50" style="51" customWidth="1"/>
    <col min="9478" max="9478" width="6.33203125" style="51" customWidth="1"/>
    <col min="9479" max="9727" width="9.109375" style="51"/>
    <col min="9728" max="9728" width="45.88671875" style="51" customWidth="1"/>
    <col min="9729" max="9729" width="6.44140625" style="51" customWidth="1"/>
    <col min="9730" max="9731" width="9.109375" style="51"/>
    <col min="9732" max="9732" width="2" style="51" customWidth="1"/>
    <col min="9733" max="9733" width="50" style="51" customWidth="1"/>
    <col min="9734" max="9734" width="6.33203125" style="51" customWidth="1"/>
    <col min="9735" max="9983" width="9.109375" style="51"/>
    <col min="9984" max="9984" width="45.88671875" style="51" customWidth="1"/>
    <col min="9985" max="9985" width="6.44140625" style="51" customWidth="1"/>
    <col min="9986" max="9987" width="9.109375" style="51"/>
    <col min="9988" max="9988" width="2" style="51" customWidth="1"/>
    <col min="9989" max="9989" width="50" style="51" customWidth="1"/>
    <col min="9990" max="9990" width="6.33203125" style="51" customWidth="1"/>
    <col min="9991" max="10239" width="9.109375" style="51"/>
    <col min="10240" max="10240" width="45.88671875" style="51" customWidth="1"/>
    <col min="10241" max="10241" width="6.44140625" style="51" customWidth="1"/>
    <col min="10242" max="10243" width="9.109375" style="51"/>
    <col min="10244" max="10244" width="2" style="51" customWidth="1"/>
    <col min="10245" max="10245" width="50" style="51" customWidth="1"/>
    <col min="10246" max="10246" width="6.33203125" style="51" customWidth="1"/>
    <col min="10247" max="10495" width="9.109375" style="51"/>
    <col min="10496" max="10496" width="45.88671875" style="51" customWidth="1"/>
    <col min="10497" max="10497" width="6.44140625" style="51" customWidth="1"/>
    <col min="10498" max="10499" width="9.109375" style="51"/>
    <col min="10500" max="10500" width="2" style="51" customWidth="1"/>
    <col min="10501" max="10501" width="50" style="51" customWidth="1"/>
    <col min="10502" max="10502" width="6.33203125" style="51" customWidth="1"/>
    <col min="10503" max="10751" width="9.109375" style="51"/>
    <col min="10752" max="10752" width="45.88671875" style="51" customWidth="1"/>
    <col min="10753" max="10753" width="6.44140625" style="51" customWidth="1"/>
    <col min="10754" max="10755" width="9.109375" style="51"/>
    <col min="10756" max="10756" width="2" style="51" customWidth="1"/>
    <col min="10757" max="10757" width="50" style="51" customWidth="1"/>
    <col min="10758" max="10758" width="6.33203125" style="51" customWidth="1"/>
    <col min="10759" max="11007" width="9.109375" style="51"/>
    <col min="11008" max="11008" width="45.88671875" style="51" customWidth="1"/>
    <col min="11009" max="11009" width="6.44140625" style="51" customWidth="1"/>
    <col min="11010" max="11011" width="9.109375" style="51"/>
    <col min="11012" max="11012" width="2" style="51" customWidth="1"/>
    <col min="11013" max="11013" width="50" style="51" customWidth="1"/>
    <col min="11014" max="11014" width="6.33203125" style="51" customWidth="1"/>
    <col min="11015" max="11263" width="9.109375" style="51"/>
    <col min="11264" max="11264" width="45.88671875" style="51" customWidth="1"/>
    <col min="11265" max="11265" width="6.44140625" style="51" customWidth="1"/>
    <col min="11266" max="11267" width="9.109375" style="51"/>
    <col min="11268" max="11268" width="2" style="51" customWidth="1"/>
    <col min="11269" max="11269" width="50" style="51" customWidth="1"/>
    <col min="11270" max="11270" width="6.33203125" style="51" customWidth="1"/>
    <col min="11271" max="11519" width="9.109375" style="51"/>
    <col min="11520" max="11520" width="45.88671875" style="51" customWidth="1"/>
    <col min="11521" max="11521" width="6.44140625" style="51" customWidth="1"/>
    <col min="11522" max="11523" width="9.109375" style="51"/>
    <col min="11524" max="11524" width="2" style="51" customWidth="1"/>
    <col min="11525" max="11525" width="50" style="51" customWidth="1"/>
    <col min="11526" max="11526" width="6.33203125" style="51" customWidth="1"/>
    <col min="11527" max="11775" width="9.109375" style="51"/>
    <col min="11776" max="11776" width="45.88671875" style="51" customWidth="1"/>
    <col min="11777" max="11777" width="6.44140625" style="51" customWidth="1"/>
    <col min="11778" max="11779" width="9.109375" style="51"/>
    <col min="11780" max="11780" width="2" style="51" customWidth="1"/>
    <col min="11781" max="11781" width="50" style="51" customWidth="1"/>
    <col min="11782" max="11782" width="6.33203125" style="51" customWidth="1"/>
    <col min="11783" max="12031" width="9.109375" style="51"/>
    <col min="12032" max="12032" width="45.88671875" style="51" customWidth="1"/>
    <col min="12033" max="12033" width="6.44140625" style="51" customWidth="1"/>
    <col min="12034" max="12035" width="9.109375" style="51"/>
    <col min="12036" max="12036" width="2" style="51" customWidth="1"/>
    <col min="12037" max="12037" width="50" style="51" customWidth="1"/>
    <col min="12038" max="12038" width="6.33203125" style="51" customWidth="1"/>
    <col min="12039" max="12287" width="9.109375" style="51"/>
    <col min="12288" max="12288" width="45.88671875" style="51" customWidth="1"/>
    <col min="12289" max="12289" width="6.44140625" style="51" customWidth="1"/>
    <col min="12290" max="12291" width="9.109375" style="51"/>
    <col min="12292" max="12292" width="2" style="51" customWidth="1"/>
    <col min="12293" max="12293" width="50" style="51" customWidth="1"/>
    <col min="12294" max="12294" width="6.33203125" style="51" customWidth="1"/>
    <col min="12295" max="12543" width="9.109375" style="51"/>
    <col min="12544" max="12544" width="45.88671875" style="51" customWidth="1"/>
    <col min="12545" max="12545" width="6.44140625" style="51" customWidth="1"/>
    <col min="12546" max="12547" width="9.109375" style="51"/>
    <col min="12548" max="12548" width="2" style="51" customWidth="1"/>
    <col min="12549" max="12549" width="50" style="51" customWidth="1"/>
    <col min="12550" max="12550" width="6.33203125" style="51" customWidth="1"/>
    <col min="12551" max="12799" width="9.109375" style="51"/>
    <col min="12800" max="12800" width="45.88671875" style="51" customWidth="1"/>
    <col min="12801" max="12801" width="6.44140625" style="51" customWidth="1"/>
    <col min="12802" max="12803" width="9.109375" style="51"/>
    <col min="12804" max="12804" width="2" style="51" customWidth="1"/>
    <col min="12805" max="12805" width="50" style="51" customWidth="1"/>
    <col min="12806" max="12806" width="6.33203125" style="51" customWidth="1"/>
    <col min="12807" max="13055" width="9.109375" style="51"/>
    <col min="13056" max="13056" width="45.88671875" style="51" customWidth="1"/>
    <col min="13057" max="13057" width="6.44140625" style="51" customWidth="1"/>
    <col min="13058" max="13059" width="9.109375" style="51"/>
    <col min="13060" max="13060" width="2" style="51" customWidth="1"/>
    <col min="13061" max="13061" width="50" style="51" customWidth="1"/>
    <col min="13062" max="13062" width="6.33203125" style="51" customWidth="1"/>
    <col min="13063" max="13311" width="9.109375" style="51"/>
    <col min="13312" max="13312" width="45.88671875" style="51" customWidth="1"/>
    <col min="13313" max="13313" width="6.44140625" style="51" customWidth="1"/>
    <col min="13314" max="13315" width="9.109375" style="51"/>
    <col min="13316" max="13316" width="2" style="51" customWidth="1"/>
    <col min="13317" max="13317" width="50" style="51" customWidth="1"/>
    <col min="13318" max="13318" width="6.33203125" style="51" customWidth="1"/>
    <col min="13319" max="13567" width="9.109375" style="51"/>
    <col min="13568" max="13568" width="45.88671875" style="51" customWidth="1"/>
    <col min="13569" max="13569" width="6.44140625" style="51" customWidth="1"/>
    <col min="13570" max="13571" width="9.109375" style="51"/>
    <col min="13572" max="13572" width="2" style="51" customWidth="1"/>
    <col min="13573" max="13573" width="50" style="51" customWidth="1"/>
    <col min="13574" max="13574" width="6.33203125" style="51" customWidth="1"/>
    <col min="13575" max="13823" width="9.109375" style="51"/>
    <col min="13824" max="13824" width="45.88671875" style="51" customWidth="1"/>
    <col min="13825" max="13825" width="6.44140625" style="51" customWidth="1"/>
    <col min="13826" max="13827" width="9.109375" style="51"/>
    <col min="13828" max="13828" width="2" style="51" customWidth="1"/>
    <col min="13829" max="13829" width="50" style="51" customWidth="1"/>
    <col min="13830" max="13830" width="6.33203125" style="51" customWidth="1"/>
    <col min="13831" max="14079" width="9.109375" style="51"/>
    <col min="14080" max="14080" width="45.88671875" style="51" customWidth="1"/>
    <col min="14081" max="14081" width="6.44140625" style="51" customWidth="1"/>
    <col min="14082" max="14083" width="9.109375" style="51"/>
    <col min="14084" max="14084" width="2" style="51" customWidth="1"/>
    <col min="14085" max="14085" width="50" style="51" customWidth="1"/>
    <col min="14086" max="14086" width="6.33203125" style="51" customWidth="1"/>
    <col min="14087" max="14335" width="9.109375" style="51"/>
    <col min="14336" max="14336" width="45.88671875" style="51" customWidth="1"/>
    <col min="14337" max="14337" width="6.44140625" style="51" customWidth="1"/>
    <col min="14338" max="14339" width="9.109375" style="51"/>
    <col min="14340" max="14340" width="2" style="51" customWidth="1"/>
    <col min="14341" max="14341" width="50" style="51" customWidth="1"/>
    <col min="14342" max="14342" width="6.33203125" style="51" customWidth="1"/>
    <col min="14343" max="14591" width="9.109375" style="51"/>
    <col min="14592" max="14592" width="45.88671875" style="51" customWidth="1"/>
    <col min="14593" max="14593" width="6.44140625" style="51" customWidth="1"/>
    <col min="14594" max="14595" width="9.109375" style="51"/>
    <col min="14596" max="14596" width="2" style="51" customWidth="1"/>
    <col min="14597" max="14597" width="50" style="51" customWidth="1"/>
    <col min="14598" max="14598" width="6.33203125" style="51" customWidth="1"/>
    <col min="14599" max="14847" width="9.109375" style="51"/>
    <col min="14848" max="14848" width="45.88671875" style="51" customWidth="1"/>
    <col min="14849" max="14849" width="6.44140625" style="51" customWidth="1"/>
    <col min="14850" max="14851" width="9.109375" style="51"/>
    <col min="14852" max="14852" width="2" style="51" customWidth="1"/>
    <col min="14853" max="14853" width="50" style="51" customWidth="1"/>
    <col min="14854" max="14854" width="6.33203125" style="51" customWidth="1"/>
    <col min="14855" max="15103" width="9.109375" style="51"/>
    <col min="15104" max="15104" width="45.88671875" style="51" customWidth="1"/>
    <col min="15105" max="15105" width="6.44140625" style="51" customWidth="1"/>
    <col min="15106" max="15107" width="9.109375" style="51"/>
    <col min="15108" max="15108" width="2" style="51" customWidth="1"/>
    <col min="15109" max="15109" width="50" style="51" customWidth="1"/>
    <col min="15110" max="15110" width="6.33203125" style="51" customWidth="1"/>
    <col min="15111" max="15359" width="9.109375" style="51"/>
    <col min="15360" max="15360" width="45.88671875" style="51" customWidth="1"/>
    <col min="15361" max="15361" width="6.44140625" style="51" customWidth="1"/>
    <col min="15362" max="15363" width="9.109375" style="51"/>
    <col min="15364" max="15364" width="2" style="51" customWidth="1"/>
    <col min="15365" max="15365" width="50" style="51" customWidth="1"/>
    <col min="15366" max="15366" width="6.33203125" style="51" customWidth="1"/>
    <col min="15367" max="15615" width="9.109375" style="51"/>
    <col min="15616" max="15616" width="45.88671875" style="51" customWidth="1"/>
    <col min="15617" max="15617" width="6.44140625" style="51" customWidth="1"/>
    <col min="15618" max="15619" width="9.109375" style="51"/>
    <col min="15620" max="15620" width="2" style="51" customWidth="1"/>
    <col min="15621" max="15621" width="50" style="51" customWidth="1"/>
    <col min="15622" max="15622" width="6.33203125" style="51" customWidth="1"/>
    <col min="15623" max="15871" width="9.109375" style="51"/>
    <col min="15872" max="15872" width="45.88671875" style="51" customWidth="1"/>
    <col min="15873" max="15873" width="6.44140625" style="51" customWidth="1"/>
    <col min="15874" max="15875" width="9.109375" style="51"/>
    <col min="15876" max="15876" width="2" style="51" customWidth="1"/>
    <col min="15877" max="15877" width="50" style="51" customWidth="1"/>
    <col min="15878" max="15878" width="6.33203125" style="51" customWidth="1"/>
    <col min="15879" max="16127" width="9.109375" style="51"/>
    <col min="16128" max="16128" width="45.88671875" style="51" customWidth="1"/>
    <col min="16129" max="16129" width="6.44140625" style="51" customWidth="1"/>
    <col min="16130" max="16131" width="9.109375" style="51"/>
    <col min="16132" max="16132" width="2" style="51" customWidth="1"/>
    <col min="16133" max="16133" width="50" style="51" customWidth="1"/>
    <col min="16134" max="16134" width="6.33203125" style="51" customWidth="1"/>
    <col min="16135" max="16384" width="9.109375" style="51"/>
  </cols>
  <sheetData>
    <row r="1" spans="1:10">
      <c r="A1" s="289" t="s">
        <v>164</v>
      </c>
      <c r="B1" s="289"/>
      <c r="C1" s="289"/>
      <c r="D1" s="289"/>
      <c r="E1" s="141"/>
      <c r="F1" s="141"/>
      <c r="G1" s="141"/>
      <c r="H1" s="141"/>
    </row>
    <row r="2" spans="1:10" ht="15.6">
      <c r="A2" s="290" t="s">
        <v>66</v>
      </c>
      <c r="B2" s="290"/>
      <c r="C2" s="290"/>
      <c r="D2" s="290"/>
      <c r="E2" s="88"/>
      <c r="F2" s="88"/>
      <c r="G2" s="88"/>
      <c r="H2" s="88"/>
    </row>
    <row r="3" spans="1:10" s="19" customFormat="1" ht="15" customHeight="1">
      <c r="A3" s="271" t="str">
        <f>"на "&amp;'обща информация'!G8&amp;", гр. "&amp;'обща информация'!G9</f>
        <v>на "ВОДОСНАБДЯВАНЕ И КАНАЛИЗАЦИЯ" ЕООД, гр. БЛАГОЕВГРАД</v>
      </c>
      <c r="B3" s="271"/>
      <c r="C3" s="271"/>
      <c r="D3" s="271"/>
      <c r="E3" s="52"/>
      <c r="F3" s="52"/>
      <c r="G3" s="52"/>
      <c r="H3" s="52"/>
      <c r="I3" s="52"/>
      <c r="J3" s="52"/>
    </row>
    <row r="4" spans="1:10" s="19" customFormat="1" ht="15" customHeight="1">
      <c r="A4" s="271" t="str">
        <f>"ЕИК по БУЛСТАТ: " &amp;'обща информация'!G10</f>
        <v>ЕИК по БУЛСТАТ: 811047831</v>
      </c>
      <c r="B4" s="271"/>
      <c r="C4" s="271"/>
      <c r="D4" s="271"/>
      <c r="E4" s="52"/>
      <c r="F4" s="52"/>
      <c r="G4" s="52"/>
      <c r="H4" s="52"/>
      <c r="I4" s="52"/>
      <c r="J4" s="52"/>
    </row>
    <row r="5" spans="1:10" s="19" customFormat="1" ht="15" customHeight="1">
      <c r="A5" s="309" t="s">
        <v>392</v>
      </c>
      <c r="B5" s="309"/>
      <c r="C5" s="309"/>
      <c r="D5" s="309"/>
      <c r="E5" s="52"/>
      <c r="F5" s="52"/>
      <c r="G5" s="52"/>
      <c r="H5" s="52"/>
      <c r="I5" s="52"/>
      <c r="J5" s="52"/>
    </row>
    <row r="6" spans="1:10" s="19" customFormat="1" ht="15" customHeight="1" thickBot="1">
      <c r="A6" s="136"/>
      <c r="B6" s="136"/>
      <c r="C6" s="136"/>
      <c r="D6" s="136"/>
      <c r="E6" s="52"/>
      <c r="F6" s="52"/>
      <c r="G6" s="52"/>
      <c r="H6" s="52"/>
      <c r="I6" s="52"/>
      <c r="J6" s="52"/>
    </row>
    <row r="7" spans="1:10" s="19" customFormat="1" ht="15" customHeight="1">
      <c r="A7" s="306" t="s">
        <v>67</v>
      </c>
      <c r="B7" s="301" t="s">
        <v>38</v>
      </c>
      <c r="C7" s="304" t="s">
        <v>261</v>
      </c>
      <c r="D7" s="305"/>
      <c r="E7" s="136"/>
      <c r="F7" s="136"/>
      <c r="G7" s="136"/>
      <c r="H7" s="136"/>
      <c r="I7" s="52"/>
      <c r="J7" s="52"/>
    </row>
    <row r="8" spans="1:10" s="19" customFormat="1" ht="15" customHeight="1">
      <c r="A8" s="307"/>
      <c r="B8" s="302"/>
      <c r="C8" s="139" t="s">
        <v>374</v>
      </c>
      <c r="D8" s="140" t="s">
        <v>375</v>
      </c>
      <c r="E8" s="136"/>
      <c r="F8" s="136"/>
      <c r="G8" s="136"/>
      <c r="H8" s="136"/>
      <c r="I8" s="52"/>
      <c r="J8" s="52"/>
    </row>
    <row r="9" spans="1:10" s="19" customFormat="1" ht="27" thickBot="1">
      <c r="A9" s="308"/>
      <c r="B9" s="303"/>
      <c r="C9" s="178" t="s">
        <v>390</v>
      </c>
      <c r="D9" s="178" t="s">
        <v>391</v>
      </c>
      <c r="E9" s="136"/>
      <c r="F9" s="136"/>
      <c r="G9" s="136"/>
      <c r="H9" s="136"/>
      <c r="I9" s="52"/>
      <c r="J9" s="52"/>
    </row>
    <row r="10" spans="1:10" s="19" customFormat="1" ht="15" customHeight="1">
      <c r="A10" s="142" t="s">
        <v>69</v>
      </c>
      <c r="B10" s="124"/>
      <c r="C10" s="118"/>
      <c r="D10" s="111"/>
      <c r="E10" s="136"/>
      <c r="F10" s="136"/>
      <c r="G10" s="136"/>
      <c r="H10" s="136"/>
      <c r="I10" s="52"/>
      <c r="J10" s="52"/>
    </row>
    <row r="11" spans="1:10" s="19" customFormat="1" ht="15" customHeight="1">
      <c r="A11" s="143" t="s">
        <v>262</v>
      </c>
      <c r="B11" s="125"/>
      <c r="C11" s="119"/>
      <c r="D11" s="112"/>
      <c r="E11" s="136"/>
      <c r="F11" s="136"/>
      <c r="G11" s="136"/>
      <c r="H11" s="136"/>
      <c r="I11" s="52"/>
      <c r="J11" s="52"/>
    </row>
    <row r="12" spans="1:10" s="19" customFormat="1" ht="15" customHeight="1">
      <c r="A12" s="144" t="s">
        <v>263</v>
      </c>
      <c r="B12" s="145">
        <v>10100</v>
      </c>
      <c r="C12" s="120"/>
      <c r="D12" s="113"/>
      <c r="E12" s="136"/>
      <c r="F12" s="136"/>
      <c r="G12" s="136"/>
      <c r="H12" s="136"/>
      <c r="I12" s="52"/>
      <c r="J12" s="52"/>
    </row>
    <row r="13" spans="1:10" s="19" customFormat="1" ht="15" customHeight="1">
      <c r="A13" s="144" t="s">
        <v>264</v>
      </c>
      <c r="B13" s="145">
        <v>10200</v>
      </c>
      <c r="C13" s="129">
        <f>SUM(C14:C15)</f>
        <v>1256</v>
      </c>
      <c r="D13" s="179">
        <f>SUM(D14:D15)</f>
        <v>1363</v>
      </c>
      <c r="E13" s="136"/>
      <c r="F13" s="136"/>
      <c r="G13" s="136"/>
      <c r="H13" s="136"/>
      <c r="I13" s="52"/>
      <c r="J13" s="52"/>
    </row>
    <row r="14" spans="1:10" s="19" customFormat="1" ht="15" customHeight="1">
      <c r="A14" s="146" t="s">
        <v>204</v>
      </c>
      <c r="B14" s="145">
        <v>10210</v>
      </c>
      <c r="C14" s="223">
        <v>666</v>
      </c>
      <c r="D14" s="224">
        <v>612</v>
      </c>
      <c r="E14" s="136"/>
      <c r="F14" s="136"/>
      <c r="G14" s="136"/>
      <c r="H14" s="136"/>
      <c r="I14" s="52"/>
      <c r="J14" s="52"/>
    </row>
    <row r="15" spans="1:10" s="19" customFormat="1" ht="15" customHeight="1">
      <c r="A15" s="146" t="s">
        <v>265</v>
      </c>
      <c r="B15" s="145">
        <v>10220</v>
      </c>
      <c r="C15" s="225">
        <f>591-1</f>
        <v>590</v>
      </c>
      <c r="D15" s="224">
        <v>751</v>
      </c>
      <c r="E15" s="136"/>
      <c r="F15" s="136"/>
      <c r="G15" s="136"/>
      <c r="H15" s="136"/>
      <c r="I15" s="52"/>
      <c r="J15" s="52"/>
    </row>
    <row r="16" spans="1:10" s="19" customFormat="1" ht="15" customHeight="1">
      <c r="A16" s="144" t="s">
        <v>266</v>
      </c>
      <c r="B16" s="145">
        <v>10300</v>
      </c>
      <c r="C16" s="129">
        <f>SUM(C18,C20)</f>
        <v>1974</v>
      </c>
      <c r="D16" s="130">
        <f>SUM(D18,D20)</f>
        <v>2006</v>
      </c>
      <c r="E16" s="136"/>
      <c r="F16" s="136"/>
      <c r="G16" s="136"/>
      <c r="H16" s="136"/>
      <c r="I16" s="52"/>
      <c r="J16" s="52"/>
    </row>
    <row r="17" spans="1:10" s="19" customFormat="1" ht="15" customHeight="1">
      <c r="A17" s="147" t="s">
        <v>197</v>
      </c>
      <c r="B17" s="125"/>
      <c r="C17" s="120"/>
      <c r="D17" s="113"/>
      <c r="E17" s="136"/>
      <c r="F17" s="136"/>
      <c r="G17" s="136"/>
      <c r="H17" s="136"/>
      <c r="I17" s="52"/>
      <c r="J17" s="52"/>
    </row>
    <row r="18" spans="1:10" s="19" customFormat="1" ht="15" customHeight="1">
      <c r="A18" s="147" t="s">
        <v>267</v>
      </c>
      <c r="B18" s="145">
        <v>10310</v>
      </c>
      <c r="C18" s="223">
        <v>1462</v>
      </c>
      <c r="D18" s="224">
        <v>1353</v>
      </c>
      <c r="E18" s="136"/>
      <c r="F18" s="136"/>
      <c r="G18" s="136"/>
      <c r="H18" s="136"/>
      <c r="I18" s="52"/>
      <c r="J18" s="52"/>
    </row>
    <row r="19" spans="1:10" s="19" customFormat="1" ht="15" customHeight="1">
      <c r="A19" s="147" t="s">
        <v>268</v>
      </c>
      <c r="B19" s="145">
        <v>10311</v>
      </c>
      <c r="C19" s="223"/>
      <c r="D19" s="224"/>
      <c r="E19" s="136"/>
      <c r="F19" s="136"/>
      <c r="G19" s="136"/>
      <c r="H19" s="136"/>
      <c r="I19" s="52"/>
      <c r="J19" s="52"/>
    </row>
    <row r="20" spans="1:10" s="19" customFormat="1" ht="15" customHeight="1">
      <c r="A20" s="147" t="s">
        <v>269</v>
      </c>
      <c r="B20" s="145">
        <v>10320</v>
      </c>
      <c r="C20" s="223">
        <v>512</v>
      </c>
      <c r="D20" s="224">
        <v>653</v>
      </c>
      <c r="E20" s="136"/>
      <c r="F20" s="136"/>
      <c r="G20" s="136"/>
      <c r="H20" s="136"/>
      <c r="I20" s="52"/>
      <c r="J20" s="52"/>
    </row>
    <row r="21" spans="1:10" s="19" customFormat="1" ht="15" customHeight="1">
      <c r="A21" s="147" t="s">
        <v>270</v>
      </c>
      <c r="B21" s="145">
        <v>10321</v>
      </c>
      <c r="C21" s="223">
        <v>339</v>
      </c>
      <c r="D21" s="224">
        <v>344</v>
      </c>
      <c r="E21" s="136"/>
      <c r="F21" s="136"/>
      <c r="G21" s="136"/>
      <c r="H21" s="136"/>
      <c r="I21" s="52"/>
      <c r="J21" s="52"/>
    </row>
    <row r="22" spans="1:10" s="19" customFormat="1" ht="15" customHeight="1">
      <c r="A22" s="144" t="s">
        <v>271</v>
      </c>
      <c r="B22" s="145">
        <v>10400</v>
      </c>
      <c r="C22" s="129">
        <f>SUM(C23,C26)</f>
        <v>127</v>
      </c>
      <c r="D22" s="130">
        <f>SUM(D23,D26)</f>
        <v>119</v>
      </c>
      <c r="E22" s="136"/>
      <c r="F22" s="136"/>
      <c r="G22" s="136"/>
      <c r="H22" s="136"/>
      <c r="I22" s="52"/>
      <c r="J22" s="52"/>
    </row>
    <row r="23" spans="1:10" s="19" customFormat="1" ht="24">
      <c r="A23" s="146" t="s">
        <v>272</v>
      </c>
      <c r="B23" s="145">
        <v>10410</v>
      </c>
      <c r="C23" s="129">
        <f>SUM(C24:C25)</f>
        <v>127</v>
      </c>
      <c r="D23" s="130">
        <f>SUM(D24:D25)</f>
        <v>119</v>
      </c>
      <c r="E23" s="136"/>
      <c r="F23" s="136"/>
      <c r="G23" s="136"/>
      <c r="H23" s="136"/>
      <c r="I23" s="52"/>
      <c r="J23" s="52"/>
    </row>
    <row r="24" spans="1:10" s="19" customFormat="1" ht="15" customHeight="1">
      <c r="A24" s="147" t="s">
        <v>273</v>
      </c>
      <c r="B24" s="145">
        <v>10411</v>
      </c>
      <c r="C24" s="223">
        <v>127</v>
      </c>
      <c r="D24" s="224">
        <v>119</v>
      </c>
      <c r="E24" s="136"/>
      <c r="F24" s="136"/>
      <c r="G24" s="136"/>
      <c r="H24" s="136"/>
      <c r="I24" s="52"/>
      <c r="J24" s="52"/>
    </row>
    <row r="25" spans="1:10" s="19" customFormat="1" ht="15" customHeight="1">
      <c r="A25" s="147" t="s">
        <v>274</v>
      </c>
      <c r="B25" s="145">
        <v>10412</v>
      </c>
      <c r="C25" s="223"/>
      <c r="D25" s="224"/>
      <c r="E25" s="136"/>
      <c r="F25" s="136"/>
      <c r="G25" s="136"/>
      <c r="H25" s="136"/>
      <c r="I25" s="52"/>
      <c r="J25" s="52"/>
    </row>
    <row r="26" spans="1:10" s="19" customFormat="1" ht="15" customHeight="1">
      <c r="A26" s="146" t="s">
        <v>275</v>
      </c>
      <c r="B26" s="145">
        <v>10420</v>
      </c>
      <c r="C26" s="223"/>
      <c r="D26" s="224"/>
      <c r="E26" s="136"/>
      <c r="F26" s="136"/>
      <c r="G26" s="136"/>
      <c r="H26" s="136"/>
      <c r="I26" s="52"/>
      <c r="J26" s="52"/>
    </row>
    <row r="27" spans="1:10" s="19" customFormat="1" ht="15" customHeight="1">
      <c r="A27" s="144" t="s">
        <v>276</v>
      </c>
      <c r="B27" s="145">
        <v>10500</v>
      </c>
      <c r="C27" s="223">
        <v>34</v>
      </c>
      <c r="D27" s="224">
        <v>151</v>
      </c>
      <c r="E27" s="136"/>
      <c r="F27" s="136"/>
      <c r="G27" s="136"/>
      <c r="H27" s="136"/>
      <c r="I27" s="52"/>
      <c r="J27" s="52"/>
    </row>
    <row r="28" spans="1:10" s="19" customFormat="1" ht="15" customHeight="1">
      <c r="A28" s="147" t="s">
        <v>197</v>
      </c>
      <c r="B28" s="125"/>
      <c r="C28" s="223"/>
      <c r="D28" s="224"/>
      <c r="E28" s="136"/>
      <c r="F28" s="136"/>
      <c r="G28" s="136"/>
      <c r="H28" s="136"/>
      <c r="I28" s="52"/>
      <c r="J28" s="52"/>
    </row>
    <row r="29" spans="1:10" s="19" customFormat="1" ht="15" customHeight="1">
      <c r="A29" s="147" t="s">
        <v>277</v>
      </c>
      <c r="B29" s="145">
        <v>10510</v>
      </c>
      <c r="C29" s="223">
        <v>10</v>
      </c>
      <c r="D29" s="224">
        <v>72</v>
      </c>
      <c r="E29" s="136"/>
      <c r="F29" s="136"/>
      <c r="G29" s="136"/>
      <c r="H29" s="136"/>
      <c r="I29" s="52"/>
      <c r="J29" s="52"/>
    </row>
    <row r="30" spans="1:10" s="19" customFormat="1" ht="15" customHeight="1">
      <c r="A30" s="147" t="s">
        <v>278</v>
      </c>
      <c r="B30" s="145">
        <v>10520</v>
      </c>
      <c r="C30" s="223"/>
      <c r="D30" s="224"/>
      <c r="E30" s="136"/>
      <c r="F30" s="136"/>
      <c r="G30" s="136"/>
      <c r="H30" s="136"/>
      <c r="I30" s="52"/>
      <c r="J30" s="52"/>
    </row>
    <row r="31" spans="1:10" s="19" customFormat="1" ht="15" customHeight="1">
      <c r="A31" s="143" t="s">
        <v>45</v>
      </c>
      <c r="B31" s="148">
        <v>10000</v>
      </c>
      <c r="C31" s="121">
        <f>C12+C13+C16+C22+C27</f>
        <v>3391</v>
      </c>
      <c r="D31" s="114">
        <f>D12+D13+D16+D22+D27</f>
        <v>3639</v>
      </c>
      <c r="E31" s="136"/>
      <c r="F31" s="136"/>
      <c r="G31" s="136"/>
      <c r="H31" s="136"/>
      <c r="I31" s="52"/>
      <c r="J31" s="52"/>
    </row>
    <row r="32" spans="1:10" s="19" customFormat="1" ht="15" customHeight="1">
      <c r="A32" s="143" t="s">
        <v>279</v>
      </c>
      <c r="B32" s="125"/>
      <c r="C32" s="119"/>
      <c r="D32" s="112"/>
      <c r="E32" s="136"/>
      <c r="F32" s="136"/>
      <c r="G32" s="136"/>
      <c r="H32" s="136"/>
      <c r="I32" s="52"/>
      <c r="J32" s="52"/>
    </row>
    <row r="33" spans="1:10" s="19" customFormat="1" ht="21" customHeight="1">
      <c r="A33" s="146" t="s">
        <v>280</v>
      </c>
      <c r="B33" s="145">
        <v>11100</v>
      </c>
      <c r="C33" s="218"/>
      <c r="D33" s="219"/>
      <c r="E33" s="136"/>
      <c r="F33" s="136"/>
      <c r="G33" s="136"/>
      <c r="H33" s="136"/>
      <c r="I33" s="52"/>
      <c r="J33" s="52"/>
    </row>
    <row r="34" spans="1:10" s="19" customFormat="1" ht="15" customHeight="1">
      <c r="A34" s="147" t="s">
        <v>281</v>
      </c>
      <c r="B34" s="145">
        <v>11110</v>
      </c>
      <c r="C34" s="223"/>
      <c r="D34" s="224"/>
      <c r="E34" s="136"/>
      <c r="F34" s="136"/>
      <c r="G34" s="136"/>
      <c r="H34" s="136"/>
      <c r="I34" s="52"/>
      <c r="J34" s="52"/>
    </row>
    <row r="35" spans="1:10" s="19" customFormat="1" ht="15" customHeight="1">
      <c r="A35" s="144" t="s">
        <v>282</v>
      </c>
      <c r="B35" s="145">
        <v>11200</v>
      </c>
      <c r="C35" s="223">
        <v>12</v>
      </c>
      <c r="D35" s="224">
        <v>10</v>
      </c>
      <c r="E35" s="136"/>
      <c r="F35" s="136"/>
      <c r="G35" s="136"/>
      <c r="H35" s="136"/>
      <c r="I35" s="52"/>
      <c r="J35" s="52"/>
    </row>
    <row r="36" spans="1:10" s="19" customFormat="1" ht="15" customHeight="1">
      <c r="A36" s="147" t="s">
        <v>197</v>
      </c>
      <c r="B36" s="125"/>
      <c r="C36" s="223"/>
      <c r="D36" s="224"/>
      <c r="E36" s="136"/>
      <c r="F36" s="136"/>
      <c r="G36" s="136"/>
      <c r="H36" s="136"/>
      <c r="I36" s="52"/>
      <c r="J36" s="52"/>
    </row>
    <row r="37" spans="1:10" s="19" customFormat="1" ht="15" customHeight="1">
      <c r="A37" s="146" t="s">
        <v>283</v>
      </c>
      <c r="B37" s="145">
        <v>11210</v>
      </c>
      <c r="C37" s="223"/>
      <c r="D37" s="224"/>
      <c r="E37" s="136"/>
      <c r="F37" s="136"/>
      <c r="G37" s="136"/>
      <c r="H37" s="136"/>
      <c r="I37" s="52"/>
      <c r="J37" s="52"/>
    </row>
    <row r="38" spans="1:10" s="19" customFormat="1" ht="15" customHeight="1">
      <c r="A38" s="146" t="s">
        <v>284</v>
      </c>
      <c r="B38" s="145">
        <v>11220</v>
      </c>
      <c r="C38" s="223"/>
      <c r="D38" s="224"/>
      <c r="E38" s="136"/>
      <c r="F38" s="136"/>
      <c r="G38" s="136"/>
      <c r="H38" s="136"/>
      <c r="I38" s="52"/>
      <c r="J38" s="52"/>
    </row>
    <row r="39" spans="1:10" s="19" customFormat="1" ht="15" customHeight="1">
      <c r="A39" s="143" t="s">
        <v>71</v>
      </c>
      <c r="B39" s="148">
        <v>11000</v>
      </c>
      <c r="C39" s="121">
        <f>C33+C35</f>
        <v>12</v>
      </c>
      <c r="D39" s="114">
        <f>D33+D35</f>
        <v>10</v>
      </c>
      <c r="E39" s="136"/>
      <c r="F39" s="136"/>
      <c r="G39" s="136"/>
      <c r="H39" s="136"/>
      <c r="I39" s="52"/>
      <c r="J39" s="52"/>
    </row>
    <row r="40" spans="1:10" s="19" customFormat="1" ht="15" customHeight="1">
      <c r="A40" s="143" t="s">
        <v>72</v>
      </c>
      <c r="B40" s="148">
        <v>14000</v>
      </c>
      <c r="C40" s="120"/>
      <c r="D40" s="113"/>
      <c r="E40" s="136"/>
      <c r="F40" s="136"/>
      <c r="G40" s="136"/>
      <c r="H40" s="136"/>
      <c r="I40" s="52"/>
      <c r="J40" s="52"/>
    </row>
    <row r="41" spans="1:10" s="19" customFormat="1" ht="15" customHeight="1">
      <c r="A41" s="143" t="s">
        <v>285</v>
      </c>
      <c r="B41" s="148">
        <v>13000</v>
      </c>
      <c r="C41" s="121">
        <f>C31+C39</f>
        <v>3403</v>
      </c>
      <c r="D41" s="114">
        <f>D31+D39</f>
        <v>3649</v>
      </c>
      <c r="E41" s="136"/>
      <c r="F41" s="136"/>
      <c r="G41" s="136"/>
      <c r="H41" s="136"/>
      <c r="I41" s="52"/>
      <c r="J41" s="52"/>
    </row>
    <row r="42" spans="1:10" s="19" customFormat="1" ht="15" customHeight="1">
      <c r="A42" s="143" t="s">
        <v>286</v>
      </c>
      <c r="B42" s="148">
        <v>14100</v>
      </c>
      <c r="C42" s="122">
        <f>C84-C41</f>
        <v>1173</v>
      </c>
      <c r="D42" s="115">
        <f>D84-D41</f>
        <v>989</v>
      </c>
      <c r="E42" s="136"/>
      <c r="F42" s="136"/>
      <c r="G42" s="136"/>
      <c r="H42" s="136"/>
      <c r="I42" s="52"/>
      <c r="J42" s="52"/>
    </row>
    <row r="43" spans="1:10" s="19" customFormat="1" ht="15" customHeight="1">
      <c r="A43" s="143" t="s">
        <v>287</v>
      </c>
      <c r="B43" s="148">
        <v>14200</v>
      </c>
      <c r="C43" s="120"/>
      <c r="D43" s="113"/>
      <c r="E43" s="136"/>
      <c r="F43" s="136"/>
      <c r="G43" s="136"/>
      <c r="H43" s="136"/>
      <c r="I43" s="52"/>
      <c r="J43" s="52"/>
    </row>
    <row r="44" spans="1:10" s="19" customFormat="1" ht="15" customHeight="1">
      <c r="A44" s="143" t="s">
        <v>288</v>
      </c>
      <c r="B44" s="148">
        <v>14300</v>
      </c>
      <c r="C44" s="120"/>
      <c r="D44" s="113"/>
      <c r="E44" s="136"/>
      <c r="F44" s="136"/>
      <c r="G44" s="136"/>
      <c r="H44" s="136"/>
      <c r="I44" s="52"/>
      <c r="J44" s="52"/>
    </row>
    <row r="45" spans="1:10" s="19" customFormat="1" ht="15" customHeight="1">
      <c r="A45" s="143" t="s">
        <v>289</v>
      </c>
      <c r="B45" s="148">
        <v>14400</v>
      </c>
      <c r="C45" s="121">
        <f>C42-C43-C44</f>
        <v>1173</v>
      </c>
      <c r="D45" s="114">
        <f>D42-D43-D44</f>
        <v>989</v>
      </c>
      <c r="E45" s="136"/>
      <c r="F45" s="136"/>
      <c r="G45" s="136"/>
      <c r="H45" s="136"/>
      <c r="I45" s="52"/>
      <c r="J45" s="52"/>
    </row>
    <row r="46" spans="1:10" s="19" customFormat="1" ht="15" customHeight="1" thickBot="1">
      <c r="A46" s="149" t="s">
        <v>290</v>
      </c>
      <c r="B46" s="150">
        <v>14500</v>
      </c>
      <c r="C46" s="123">
        <f>C41+C43+C44+C45</f>
        <v>4576</v>
      </c>
      <c r="D46" s="116">
        <f>D41+D43+D44+D45</f>
        <v>4638</v>
      </c>
      <c r="E46" s="136"/>
      <c r="F46" s="136"/>
      <c r="G46" s="136"/>
      <c r="H46" s="136"/>
      <c r="I46" s="52"/>
      <c r="J46" s="52"/>
    </row>
    <row r="47" spans="1:10" s="19" customFormat="1" ht="15" customHeight="1">
      <c r="A47" s="136"/>
      <c r="B47" s="136"/>
      <c r="C47" s="136"/>
      <c r="D47" s="136"/>
      <c r="E47" s="136"/>
      <c r="F47" s="136"/>
      <c r="G47" s="136"/>
      <c r="H47" s="136"/>
      <c r="I47" s="52"/>
      <c r="J47" s="52"/>
    </row>
    <row r="48" spans="1:10" s="19" customFormat="1" ht="15" customHeight="1" thickBot="1">
      <c r="A48" s="136"/>
      <c r="B48" s="136"/>
      <c r="C48" s="136"/>
      <c r="D48" s="136"/>
      <c r="E48" s="136"/>
      <c r="F48" s="136"/>
      <c r="G48" s="136"/>
      <c r="H48" s="136"/>
      <c r="I48" s="52"/>
      <c r="J48" s="52"/>
    </row>
    <row r="49" spans="1:10" s="19" customFormat="1" ht="15" customHeight="1">
      <c r="A49" s="315" t="s">
        <v>68</v>
      </c>
      <c r="B49" s="310" t="s">
        <v>38</v>
      </c>
      <c r="C49" s="313" t="s">
        <v>261</v>
      </c>
      <c r="D49" s="314"/>
      <c r="E49" s="136"/>
      <c r="F49" s="136"/>
      <c r="G49" s="136"/>
      <c r="H49" s="136"/>
      <c r="I49" s="52"/>
      <c r="J49" s="52"/>
    </row>
    <row r="50" spans="1:10" s="19" customFormat="1" ht="15" customHeight="1">
      <c r="A50" s="316"/>
      <c r="B50" s="311"/>
      <c r="C50" s="139" t="s">
        <v>374</v>
      </c>
      <c r="D50" s="140" t="s">
        <v>375</v>
      </c>
      <c r="E50" s="136"/>
      <c r="F50" s="136"/>
      <c r="G50" s="136"/>
      <c r="H50" s="136"/>
      <c r="I50" s="52"/>
      <c r="J50" s="52"/>
    </row>
    <row r="51" spans="1:10" s="19" customFormat="1" ht="27" thickBot="1">
      <c r="A51" s="317"/>
      <c r="B51" s="312"/>
      <c r="C51" s="178" t="s">
        <v>390</v>
      </c>
      <c r="D51" s="178" t="s">
        <v>391</v>
      </c>
      <c r="E51" s="136"/>
      <c r="F51" s="136"/>
      <c r="G51" s="136"/>
      <c r="H51" s="136"/>
      <c r="I51" s="52"/>
      <c r="J51" s="52"/>
    </row>
    <row r="52" spans="1:10" s="19" customFormat="1" ht="15" customHeight="1">
      <c r="A52" s="142" t="s">
        <v>70</v>
      </c>
      <c r="B52" s="124"/>
      <c r="C52" s="118"/>
      <c r="D52" s="111"/>
      <c r="E52" s="136"/>
      <c r="F52" s="136"/>
      <c r="G52" s="136"/>
      <c r="H52" s="136"/>
      <c r="I52" s="52"/>
      <c r="J52" s="52"/>
    </row>
    <row r="53" spans="1:10" s="19" customFormat="1" ht="15" customHeight="1">
      <c r="A53" s="143" t="s">
        <v>291</v>
      </c>
      <c r="B53" s="125"/>
      <c r="C53" s="119"/>
      <c r="D53" s="112"/>
      <c r="E53" s="136"/>
      <c r="F53" s="136"/>
      <c r="G53" s="136"/>
      <c r="H53" s="136"/>
      <c r="I53" s="52"/>
      <c r="J53" s="52"/>
    </row>
    <row r="54" spans="1:10" s="19" customFormat="1" ht="15" customHeight="1">
      <c r="A54" s="144" t="s">
        <v>292</v>
      </c>
      <c r="B54" s="145">
        <v>15100</v>
      </c>
      <c r="C54" s="129">
        <f>SUM(C55:C57)</f>
        <v>4417</v>
      </c>
      <c r="D54" s="130">
        <f>SUM(D55:D57)</f>
        <v>4345</v>
      </c>
      <c r="E54" s="136"/>
      <c r="F54" s="136"/>
      <c r="G54" s="136"/>
      <c r="H54" s="136"/>
      <c r="I54" s="52"/>
      <c r="J54" s="52"/>
    </row>
    <row r="55" spans="1:10" s="19" customFormat="1" ht="15" customHeight="1">
      <c r="A55" s="146" t="s">
        <v>208</v>
      </c>
      <c r="B55" s="145">
        <v>15110</v>
      </c>
      <c r="C55" s="223"/>
      <c r="D55" s="224"/>
      <c r="E55" s="136"/>
      <c r="F55" s="136"/>
      <c r="G55" s="136"/>
      <c r="H55" s="136"/>
      <c r="I55" s="52"/>
      <c r="J55" s="52"/>
    </row>
    <row r="56" spans="1:10" s="19" customFormat="1" ht="15" customHeight="1">
      <c r="A56" s="146" t="s">
        <v>209</v>
      </c>
      <c r="B56" s="145">
        <v>15120</v>
      </c>
      <c r="C56" s="223">
        <v>16</v>
      </c>
      <c r="D56" s="224">
        <v>15</v>
      </c>
      <c r="E56" s="136"/>
      <c r="F56" s="136"/>
      <c r="G56" s="136"/>
      <c r="H56" s="136"/>
      <c r="I56" s="52"/>
      <c r="J56" s="52"/>
    </row>
    <row r="57" spans="1:10" s="19" customFormat="1" ht="15" customHeight="1">
      <c r="A57" s="146" t="s">
        <v>293</v>
      </c>
      <c r="B57" s="145">
        <v>15130</v>
      </c>
      <c r="C57" s="223">
        <f>4460-59</f>
        <v>4401</v>
      </c>
      <c r="D57" s="224">
        <v>4330</v>
      </c>
      <c r="E57" s="136"/>
      <c r="F57" s="136"/>
      <c r="G57" s="136"/>
      <c r="H57" s="136"/>
      <c r="I57" s="52"/>
      <c r="J57" s="52"/>
    </row>
    <row r="58" spans="1:10" s="19" customFormat="1" ht="15" customHeight="1">
      <c r="A58" s="147" t="s">
        <v>197</v>
      </c>
      <c r="B58" s="125"/>
      <c r="C58" s="223"/>
      <c r="D58" s="224"/>
      <c r="E58" s="136"/>
      <c r="F58" s="136"/>
      <c r="G58" s="136"/>
      <c r="H58" s="136"/>
      <c r="I58" s="52"/>
      <c r="J58" s="52"/>
    </row>
    <row r="59" spans="1:10" s="19" customFormat="1" ht="15" customHeight="1">
      <c r="A59" s="147" t="s">
        <v>294</v>
      </c>
      <c r="B59" s="145">
        <v>15131</v>
      </c>
      <c r="C59" s="223"/>
      <c r="D59" s="224"/>
      <c r="E59" s="136"/>
      <c r="F59" s="136"/>
      <c r="G59" s="136"/>
      <c r="H59" s="136"/>
      <c r="I59" s="52"/>
      <c r="J59" s="52"/>
    </row>
    <row r="60" spans="1:10" s="19" customFormat="1" ht="15" customHeight="1">
      <c r="A60" s="147" t="s">
        <v>295</v>
      </c>
      <c r="B60" s="145">
        <v>15132</v>
      </c>
      <c r="C60" s="223"/>
      <c r="D60" s="224"/>
      <c r="E60" s="136"/>
      <c r="F60" s="136"/>
      <c r="G60" s="136"/>
      <c r="H60" s="136"/>
      <c r="I60" s="52"/>
      <c r="J60" s="52"/>
    </row>
    <row r="61" spans="1:10" s="19" customFormat="1" ht="15" customHeight="1">
      <c r="A61" s="147" t="s">
        <v>296</v>
      </c>
      <c r="B61" s="145">
        <v>15133</v>
      </c>
      <c r="C61" s="223"/>
      <c r="D61" s="224"/>
      <c r="E61" s="136"/>
      <c r="F61" s="136"/>
      <c r="G61" s="136"/>
      <c r="H61" s="136"/>
      <c r="I61" s="52"/>
      <c r="J61" s="52"/>
    </row>
    <row r="62" spans="1:10" s="19" customFormat="1" ht="15" customHeight="1">
      <c r="A62" s="144" t="s">
        <v>297</v>
      </c>
      <c r="B62" s="145">
        <v>15200</v>
      </c>
      <c r="C62" s="223"/>
      <c r="D62" s="224"/>
      <c r="E62" s="136"/>
      <c r="F62" s="136"/>
      <c r="G62" s="136"/>
      <c r="H62" s="136"/>
      <c r="I62" s="52"/>
      <c r="J62" s="52"/>
    </row>
    <row r="63" spans="1:10" s="19" customFormat="1" ht="15" customHeight="1">
      <c r="A63" s="144" t="s">
        <v>298</v>
      </c>
      <c r="B63" s="145">
        <v>15300</v>
      </c>
      <c r="C63" s="223">
        <v>114</v>
      </c>
      <c r="D63" s="224">
        <v>256</v>
      </c>
      <c r="E63" s="136"/>
      <c r="F63" s="136"/>
      <c r="G63" s="136"/>
      <c r="H63" s="136"/>
      <c r="I63" s="52"/>
      <c r="J63" s="52"/>
    </row>
    <row r="64" spans="1:10" s="19" customFormat="1" ht="15" customHeight="1">
      <c r="A64" s="147" t="s">
        <v>299</v>
      </c>
      <c r="B64" s="145">
        <v>15310</v>
      </c>
      <c r="C64" s="223"/>
      <c r="D64" s="224"/>
      <c r="E64" s="136"/>
      <c r="F64" s="136"/>
      <c r="G64" s="136"/>
      <c r="H64" s="136"/>
      <c r="I64" s="52"/>
      <c r="J64" s="52"/>
    </row>
    <row r="65" spans="1:10" s="19" customFormat="1" ht="15" customHeight="1">
      <c r="A65" s="144" t="s">
        <v>300</v>
      </c>
      <c r="B65" s="145">
        <v>15400</v>
      </c>
      <c r="C65" s="223">
        <v>45</v>
      </c>
      <c r="D65" s="224">
        <v>37</v>
      </c>
      <c r="E65" s="136"/>
      <c r="F65" s="136"/>
      <c r="G65" s="136"/>
      <c r="H65" s="136"/>
      <c r="I65" s="52"/>
      <c r="J65" s="52"/>
    </row>
    <row r="66" spans="1:10" s="19" customFormat="1" ht="15" customHeight="1">
      <c r="A66" s="147" t="s">
        <v>197</v>
      </c>
      <c r="B66" s="125"/>
      <c r="C66" s="223"/>
      <c r="D66" s="224"/>
      <c r="E66" s="136"/>
      <c r="F66" s="136"/>
      <c r="G66" s="136"/>
      <c r="H66" s="136"/>
      <c r="I66" s="52"/>
      <c r="J66" s="52"/>
    </row>
    <row r="67" spans="1:10" s="19" customFormat="1" ht="15" customHeight="1">
      <c r="A67" s="146" t="s">
        <v>301</v>
      </c>
      <c r="B67" s="145">
        <v>15410</v>
      </c>
      <c r="C67" s="223"/>
      <c r="D67" s="224"/>
      <c r="E67" s="136"/>
      <c r="F67" s="136"/>
      <c r="G67" s="136"/>
      <c r="H67" s="136"/>
      <c r="I67" s="52"/>
      <c r="J67" s="52"/>
    </row>
    <row r="68" spans="1:10" s="19" customFormat="1" ht="15" customHeight="1">
      <c r="A68" s="147" t="s">
        <v>302</v>
      </c>
      <c r="B68" s="145">
        <v>15411</v>
      </c>
      <c r="C68" s="223"/>
      <c r="D68" s="224"/>
      <c r="E68" s="136"/>
      <c r="F68" s="136"/>
      <c r="G68" s="136"/>
      <c r="H68" s="136"/>
      <c r="I68" s="52"/>
      <c r="J68" s="52"/>
    </row>
    <row r="69" spans="1:10" s="19" customFormat="1" ht="15" customHeight="1">
      <c r="A69" s="146" t="s">
        <v>303</v>
      </c>
      <c r="B69" s="145">
        <v>15420</v>
      </c>
      <c r="C69" s="223"/>
      <c r="D69" s="224"/>
      <c r="E69" s="136"/>
      <c r="F69" s="136"/>
      <c r="G69" s="136"/>
      <c r="H69" s="136"/>
      <c r="I69" s="52"/>
      <c r="J69" s="52"/>
    </row>
    <row r="70" spans="1:10" s="19" customFormat="1" ht="15" customHeight="1">
      <c r="A70" s="146" t="s">
        <v>304</v>
      </c>
      <c r="B70" s="145">
        <v>15430</v>
      </c>
      <c r="C70" s="223">
        <v>45</v>
      </c>
      <c r="D70" s="224">
        <v>37</v>
      </c>
      <c r="E70" s="136"/>
      <c r="F70" s="136"/>
      <c r="G70" s="136"/>
      <c r="H70" s="136"/>
      <c r="I70" s="52"/>
      <c r="J70" s="52"/>
    </row>
    <row r="71" spans="1:10" s="19" customFormat="1" ht="15" customHeight="1">
      <c r="A71" s="143" t="s">
        <v>45</v>
      </c>
      <c r="B71" s="148">
        <v>15000</v>
      </c>
      <c r="C71" s="121">
        <f>C54+C62+C63+C65</f>
        <v>4576</v>
      </c>
      <c r="D71" s="114">
        <f>D54+D62+D63+D65</f>
        <v>4638</v>
      </c>
      <c r="E71" s="136"/>
      <c r="F71" s="136"/>
      <c r="G71" s="136"/>
      <c r="H71" s="136"/>
      <c r="I71" s="52"/>
      <c r="J71" s="52"/>
    </row>
    <row r="72" spans="1:10" s="19" customFormat="1" ht="15" customHeight="1">
      <c r="A72" s="143" t="s">
        <v>305</v>
      </c>
      <c r="B72" s="125"/>
      <c r="C72" s="119"/>
      <c r="D72" s="112"/>
      <c r="E72" s="136"/>
      <c r="F72" s="136"/>
      <c r="G72" s="136"/>
      <c r="H72" s="136"/>
      <c r="I72" s="52"/>
      <c r="J72" s="52"/>
    </row>
    <row r="73" spans="1:10" s="19" customFormat="1" ht="15" customHeight="1">
      <c r="A73" s="144" t="s">
        <v>306</v>
      </c>
      <c r="B73" s="145">
        <v>16100</v>
      </c>
      <c r="C73" s="120"/>
      <c r="D73" s="113"/>
      <c r="E73" s="136"/>
      <c r="F73" s="136"/>
      <c r="G73" s="136"/>
      <c r="H73" s="136"/>
      <c r="I73" s="52"/>
      <c r="J73" s="52"/>
    </row>
    <row r="74" spans="1:10" s="19" customFormat="1" ht="15" customHeight="1">
      <c r="A74" s="147" t="s">
        <v>307</v>
      </c>
      <c r="B74" s="145">
        <v>16110</v>
      </c>
      <c r="C74" s="120"/>
      <c r="D74" s="113"/>
      <c r="E74" s="136"/>
      <c r="F74" s="136"/>
      <c r="G74" s="136"/>
      <c r="H74" s="136"/>
      <c r="I74" s="52"/>
      <c r="J74" s="52"/>
    </row>
    <row r="75" spans="1:10" s="19" customFormat="1" ht="23.25" customHeight="1">
      <c r="A75" s="144" t="s">
        <v>308</v>
      </c>
      <c r="B75" s="145">
        <v>16200</v>
      </c>
      <c r="C75" s="120"/>
      <c r="D75" s="113"/>
      <c r="E75" s="136"/>
      <c r="F75" s="136"/>
      <c r="G75" s="136"/>
      <c r="H75" s="136"/>
      <c r="I75" s="52"/>
      <c r="J75" s="52"/>
    </row>
    <row r="76" spans="1:10" s="19" customFormat="1" ht="15" customHeight="1">
      <c r="A76" s="147" t="s">
        <v>309</v>
      </c>
      <c r="B76" s="145">
        <v>16210</v>
      </c>
      <c r="C76" s="120"/>
      <c r="D76" s="113"/>
      <c r="E76" s="136"/>
      <c r="F76" s="136"/>
      <c r="G76" s="136"/>
      <c r="H76" s="136"/>
      <c r="I76" s="52"/>
      <c r="J76" s="52"/>
    </row>
    <row r="77" spans="1:10" s="19" customFormat="1" ht="15" customHeight="1">
      <c r="A77" s="144" t="s">
        <v>310</v>
      </c>
      <c r="B77" s="145">
        <v>16300</v>
      </c>
      <c r="C77" s="120"/>
      <c r="D77" s="113"/>
      <c r="E77" s="136"/>
      <c r="F77" s="136"/>
      <c r="G77" s="136"/>
      <c r="H77" s="136"/>
      <c r="I77" s="52"/>
      <c r="J77" s="52"/>
    </row>
    <row r="78" spans="1:10" s="19" customFormat="1" ht="15" customHeight="1">
      <c r="A78" s="147" t="s">
        <v>197</v>
      </c>
      <c r="B78" s="125"/>
      <c r="C78" s="120"/>
      <c r="D78" s="113"/>
      <c r="E78" s="136"/>
      <c r="F78" s="136"/>
      <c r="G78" s="136"/>
      <c r="H78" s="136"/>
      <c r="I78" s="52"/>
      <c r="J78" s="52"/>
    </row>
    <row r="79" spans="1:10" s="19" customFormat="1" ht="15" customHeight="1">
      <c r="A79" s="146" t="s">
        <v>311</v>
      </c>
      <c r="B79" s="145">
        <v>16310</v>
      </c>
      <c r="C79" s="120"/>
      <c r="D79" s="113"/>
      <c r="E79" s="136"/>
      <c r="F79" s="136"/>
      <c r="G79" s="136"/>
      <c r="H79" s="136"/>
      <c r="I79" s="52"/>
      <c r="J79" s="52"/>
    </row>
    <row r="80" spans="1:10" s="19" customFormat="1" ht="15" customHeight="1">
      <c r="A80" s="146" t="s">
        <v>312</v>
      </c>
      <c r="B80" s="145">
        <v>16320</v>
      </c>
      <c r="C80" s="120"/>
      <c r="D80" s="113"/>
      <c r="E80" s="136"/>
      <c r="F80" s="136"/>
      <c r="G80" s="136"/>
      <c r="H80" s="136"/>
      <c r="I80" s="52"/>
      <c r="J80" s="52"/>
    </row>
    <row r="81" spans="1:10" s="19" customFormat="1" ht="15" customHeight="1">
      <c r="A81" s="146" t="s">
        <v>313</v>
      </c>
      <c r="B81" s="145">
        <v>16330</v>
      </c>
      <c r="C81" s="120"/>
      <c r="D81" s="113"/>
      <c r="E81" s="136"/>
      <c r="F81" s="136"/>
      <c r="G81" s="136"/>
      <c r="H81" s="136"/>
      <c r="I81" s="52"/>
      <c r="J81" s="52"/>
    </row>
    <row r="82" spans="1:10" s="19" customFormat="1" ht="15" customHeight="1">
      <c r="A82" s="143" t="s">
        <v>71</v>
      </c>
      <c r="B82" s="148">
        <v>16000</v>
      </c>
      <c r="C82" s="121">
        <f>C73+C75+C77</f>
        <v>0</v>
      </c>
      <c r="D82" s="114">
        <f>D73+D75+D77</f>
        <v>0</v>
      </c>
      <c r="E82" s="136"/>
      <c r="F82" s="136"/>
      <c r="G82" s="136"/>
      <c r="H82" s="136"/>
      <c r="I82" s="52"/>
      <c r="J82" s="52"/>
    </row>
    <row r="83" spans="1:10" s="19" customFormat="1" ht="15" customHeight="1">
      <c r="A83" s="143" t="s">
        <v>73</v>
      </c>
      <c r="B83" s="148">
        <v>19000</v>
      </c>
      <c r="C83" s="120"/>
      <c r="D83" s="113"/>
      <c r="E83" s="136"/>
      <c r="F83" s="136"/>
      <c r="G83" s="136"/>
      <c r="H83" s="136"/>
      <c r="I83" s="52"/>
      <c r="J83" s="52"/>
    </row>
    <row r="84" spans="1:10" s="19" customFormat="1" ht="15" customHeight="1">
      <c r="A84" s="143" t="s">
        <v>314</v>
      </c>
      <c r="B84" s="148">
        <v>18000</v>
      </c>
      <c r="C84" s="121">
        <f>C71+C82</f>
        <v>4576</v>
      </c>
      <c r="D84" s="114">
        <f>D71+D82</f>
        <v>4638</v>
      </c>
      <c r="E84" s="136"/>
      <c r="F84" s="136"/>
      <c r="G84" s="136"/>
      <c r="H84" s="136"/>
      <c r="I84" s="52"/>
      <c r="J84" s="52"/>
    </row>
    <row r="85" spans="1:10" s="19" customFormat="1" ht="15" customHeight="1">
      <c r="A85" s="143" t="s">
        <v>315</v>
      </c>
      <c r="B85" s="148">
        <v>19100</v>
      </c>
      <c r="C85" s="122">
        <f>C84-C41</f>
        <v>1173</v>
      </c>
      <c r="D85" s="115">
        <f>D84-D41</f>
        <v>989</v>
      </c>
      <c r="E85" s="136"/>
      <c r="F85" s="136"/>
      <c r="G85" s="136"/>
      <c r="H85" s="136"/>
      <c r="I85" s="52"/>
      <c r="J85" s="52"/>
    </row>
    <row r="86" spans="1:10" s="19" customFormat="1" ht="15" customHeight="1">
      <c r="A86" s="151" t="s">
        <v>316</v>
      </c>
      <c r="B86" s="152">
        <v>19200</v>
      </c>
      <c r="C86" s="127"/>
      <c r="D86" s="126"/>
      <c r="E86" s="136"/>
      <c r="F86" s="136"/>
      <c r="G86" s="136"/>
      <c r="H86" s="136"/>
      <c r="I86" s="52"/>
      <c r="J86" s="52"/>
    </row>
    <row r="87" spans="1:10" s="19" customFormat="1" ht="15" customHeight="1" thickBot="1">
      <c r="A87" s="149" t="s">
        <v>317</v>
      </c>
      <c r="B87" s="150">
        <v>19500</v>
      </c>
      <c r="C87" s="123">
        <f>C84+C86</f>
        <v>4576</v>
      </c>
      <c r="D87" s="116">
        <f>D84+D86</f>
        <v>4638</v>
      </c>
      <c r="E87" s="136"/>
      <c r="F87" s="136"/>
      <c r="G87" s="136"/>
      <c r="H87" s="136"/>
      <c r="I87" s="52"/>
      <c r="J87" s="52"/>
    </row>
    <row r="88" spans="1:10" s="19" customFormat="1" ht="15" customHeight="1">
      <c r="A88" s="136"/>
      <c r="B88" s="136"/>
      <c r="C88" s="136"/>
      <c r="D88" s="136"/>
      <c r="E88" s="136"/>
      <c r="F88" s="136"/>
      <c r="G88" s="136"/>
      <c r="H88" s="136"/>
      <c r="I88" s="52"/>
      <c r="J88" s="52"/>
    </row>
    <row r="89" spans="1:10" s="19" customFormat="1" ht="15" customHeight="1">
      <c r="A89" s="82" t="str">
        <f>'обща информация'!$B$39</f>
        <v>Дата: 28.04.2020 г.</v>
      </c>
      <c r="B89" s="136"/>
      <c r="C89" s="136"/>
      <c r="D89" s="136"/>
      <c r="E89" s="136"/>
      <c r="F89" s="136"/>
      <c r="G89" s="136"/>
      <c r="H89" s="136"/>
      <c r="I89" s="52"/>
      <c r="J89" s="52"/>
    </row>
    <row r="90" spans="1:10" s="19" customFormat="1" ht="15.6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6">
      <c r="B91" s="83" t="str">
        <f>'обща информация'!$H$40</f>
        <v>Гергана Георгиева</v>
      </c>
      <c r="C91" s="247" t="s">
        <v>29</v>
      </c>
      <c r="D91" s="247"/>
    </row>
    <row r="92" spans="1:10" s="19" customFormat="1" ht="15.6">
      <c r="B92" s="84"/>
      <c r="C92" s="84"/>
      <c r="D92" s="84"/>
    </row>
    <row r="93" spans="1:10" s="19" customFormat="1" ht="15.6">
      <c r="B93" s="84"/>
      <c r="C93" s="84"/>
      <c r="D93" s="84"/>
    </row>
    <row r="94" spans="1:10" s="19" customFormat="1" ht="15.6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6">
      <c r="B95" s="83" t="str">
        <f>'обща информация'!$H$43</f>
        <v>инж. Росица Димитрова</v>
      </c>
      <c r="C95" s="247" t="s">
        <v>31</v>
      </c>
      <c r="D95" s="247"/>
    </row>
    <row r="96" spans="1:10" s="19" customFormat="1" ht="15.6">
      <c r="A96" s="82"/>
      <c r="C96" s="86"/>
      <c r="D96" s="24"/>
    </row>
    <row r="97" spans="1:9" s="19" customFormat="1" ht="15" customHeight="1">
      <c r="A97" s="153" t="s">
        <v>380</v>
      </c>
      <c r="B97" s="136"/>
      <c r="C97" s="136"/>
      <c r="D97" s="136"/>
      <c r="E97" s="52"/>
      <c r="F97" s="52"/>
    </row>
    <row r="100" spans="1:9" s="19" customFormat="1" ht="15.6">
      <c r="F100" s="83"/>
      <c r="G100" s="53"/>
    </row>
    <row r="101" spans="1:9" s="19" customFormat="1" ht="15.6">
      <c r="F101" s="84"/>
      <c r="G101" s="84"/>
      <c r="H101" s="84"/>
    </row>
    <row r="102" spans="1:9" s="19" customFormat="1" ht="15.6">
      <c r="F102" s="84"/>
      <c r="G102" s="84"/>
      <c r="H102" s="84"/>
    </row>
    <row r="103" spans="1:9" s="19" customFormat="1" ht="15.6">
      <c r="F103" s="56"/>
      <c r="G103" s="85"/>
      <c r="H103" s="84"/>
    </row>
    <row r="104" spans="1:9" s="19" customFormat="1" ht="15.6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3" zoomScaleNormal="100" workbookViewId="0">
      <selection activeCell="H42" sqref="H42"/>
    </sheetView>
  </sheetViews>
  <sheetFormatPr defaultRowHeight="13.8"/>
  <cols>
    <col min="1" max="1" width="62.109375" style="51" customWidth="1"/>
    <col min="2" max="2" width="11.5546875" style="51" customWidth="1"/>
    <col min="3" max="4" width="9.88671875" style="51" customWidth="1"/>
    <col min="5" max="5" width="11" style="51" customWidth="1"/>
    <col min="6" max="6" width="10.5546875" style="51" customWidth="1"/>
    <col min="7" max="7" width="10.88671875" style="51" customWidth="1"/>
    <col min="8" max="8" width="11.44140625" style="51" customWidth="1"/>
    <col min="9" max="256" width="9.109375" style="51"/>
    <col min="257" max="257" width="65.33203125" style="51" customWidth="1"/>
    <col min="258" max="258" width="11.5546875" style="51" customWidth="1"/>
    <col min="259" max="260" width="9.88671875" style="51" customWidth="1"/>
    <col min="261" max="261" width="11" style="51" customWidth="1"/>
    <col min="262" max="262" width="9.109375" style="51"/>
    <col min="263" max="263" width="10.88671875" style="51" customWidth="1"/>
    <col min="264" max="512" width="9.109375" style="51"/>
    <col min="513" max="513" width="65.33203125" style="51" customWidth="1"/>
    <col min="514" max="514" width="11.5546875" style="51" customWidth="1"/>
    <col min="515" max="516" width="9.88671875" style="51" customWidth="1"/>
    <col min="517" max="517" width="11" style="51" customWidth="1"/>
    <col min="518" max="518" width="9.109375" style="51"/>
    <col min="519" max="519" width="10.88671875" style="51" customWidth="1"/>
    <col min="520" max="768" width="9.109375" style="51"/>
    <col min="769" max="769" width="65.33203125" style="51" customWidth="1"/>
    <col min="770" max="770" width="11.5546875" style="51" customWidth="1"/>
    <col min="771" max="772" width="9.88671875" style="51" customWidth="1"/>
    <col min="773" max="773" width="11" style="51" customWidth="1"/>
    <col min="774" max="774" width="9.109375" style="51"/>
    <col min="775" max="775" width="10.88671875" style="51" customWidth="1"/>
    <col min="776" max="1024" width="9.109375" style="51"/>
    <col min="1025" max="1025" width="65.33203125" style="51" customWidth="1"/>
    <col min="1026" max="1026" width="11.5546875" style="51" customWidth="1"/>
    <col min="1027" max="1028" width="9.88671875" style="51" customWidth="1"/>
    <col min="1029" max="1029" width="11" style="51" customWidth="1"/>
    <col min="1030" max="1030" width="9.109375" style="51"/>
    <col min="1031" max="1031" width="10.88671875" style="51" customWidth="1"/>
    <col min="1032" max="1280" width="9.109375" style="51"/>
    <col min="1281" max="1281" width="65.33203125" style="51" customWidth="1"/>
    <col min="1282" max="1282" width="11.5546875" style="51" customWidth="1"/>
    <col min="1283" max="1284" width="9.88671875" style="51" customWidth="1"/>
    <col min="1285" max="1285" width="11" style="51" customWidth="1"/>
    <col min="1286" max="1286" width="9.109375" style="51"/>
    <col min="1287" max="1287" width="10.88671875" style="51" customWidth="1"/>
    <col min="1288" max="1536" width="9.109375" style="51"/>
    <col min="1537" max="1537" width="65.33203125" style="51" customWidth="1"/>
    <col min="1538" max="1538" width="11.5546875" style="51" customWidth="1"/>
    <col min="1539" max="1540" width="9.88671875" style="51" customWidth="1"/>
    <col min="1541" max="1541" width="11" style="51" customWidth="1"/>
    <col min="1542" max="1542" width="9.109375" style="51"/>
    <col min="1543" max="1543" width="10.88671875" style="51" customWidth="1"/>
    <col min="1544" max="1792" width="9.109375" style="51"/>
    <col min="1793" max="1793" width="65.33203125" style="51" customWidth="1"/>
    <col min="1794" max="1794" width="11.5546875" style="51" customWidth="1"/>
    <col min="1795" max="1796" width="9.88671875" style="51" customWidth="1"/>
    <col min="1797" max="1797" width="11" style="51" customWidth="1"/>
    <col min="1798" max="1798" width="9.109375" style="51"/>
    <col min="1799" max="1799" width="10.88671875" style="51" customWidth="1"/>
    <col min="1800" max="2048" width="9.109375" style="51"/>
    <col min="2049" max="2049" width="65.33203125" style="51" customWidth="1"/>
    <col min="2050" max="2050" width="11.5546875" style="51" customWidth="1"/>
    <col min="2051" max="2052" width="9.88671875" style="51" customWidth="1"/>
    <col min="2053" max="2053" width="11" style="51" customWidth="1"/>
    <col min="2054" max="2054" width="9.109375" style="51"/>
    <col min="2055" max="2055" width="10.88671875" style="51" customWidth="1"/>
    <col min="2056" max="2304" width="9.109375" style="51"/>
    <col min="2305" max="2305" width="65.33203125" style="51" customWidth="1"/>
    <col min="2306" max="2306" width="11.5546875" style="51" customWidth="1"/>
    <col min="2307" max="2308" width="9.88671875" style="51" customWidth="1"/>
    <col min="2309" max="2309" width="11" style="51" customWidth="1"/>
    <col min="2310" max="2310" width="9.109375" style="51"/>
    <col min="2311" max="2311" width="10.88671875" style="51" customWidth="1"/>
    <col min="2312" max="2560" width="9.109375" style="51"/>
    <col min="2561" max="2561" width="65.33203125" style="51" customWidth="1"/>
    <col min="2562" max="2562" width="11.5546875" style="51" customWidth="1"/>
    <col min="2563" max="2564" width="9.88671875" style="51" customWidth="1"/>
    <col min="2565" max="2565" width="11" style="51" customWidth="1"/>
    <col min="2566" max="2566" width="9.109375" style="51"/>
    <col min="2567" max="2567" width="10.88671875" style="51" customWidth="1"/>
    <col min="2568" max="2816" width="9.109375" style="51"/>
    <col min="2817" max="2817" width="65.33203125" style="51" customWidth="1"/>
    <col min="2818" max="2818" width="11.5546875" style="51" customWidth="1"/>
    <col min="2819" max="2820" width="9.88671875" style="51" customWidth="1"/>
    <col min="2821" max="2821" width="11" style="51" customWidth="1"/>
    <col min="2822" max="2822" width="9.109375" style="51"/>
    <col min="2823" max="2823" width="10.88671875" style="51" customWidth="1"/>
    <col min="2824" max="3072" width="9.109375" style="51"/>
    <col min="3073" max="3073" width="65.33203125" style="51" customWidth="1"/>
    <col min="3074" max="3074" width="11.5546875" style="51" customWidth="1"/>
    <col min="3075" max="3076" width="9.88671875" style="51" customWidth="1"/>
    <col min="3077" max="3077" width="11" style="51" customWidth="1"/>
    <col min="3078" max="3078" width="9.109375" style="51"/>
    <col min="3079" max="3079" width="10.88671875" style="51" customWidth="1"/>
    <col min="3080" max="3328" width="9.109375" style="51"/>
    <col min="3329" max="3329" width="65.33203125" style="51" customWidth="1"/>
    <col min="3330" max="3330" width="11.5546875" style="51" customWidth="1"/>
    <col min="3331" max="3332" width="9.88671875" style="51" customWidth="1"/>
    <col min="3333" max="3333" width="11" style="51" customWidth="1"/>
    <col min="3334" max="3334" width="9.109375" style="51"/>
    <col min="3335" max="3335" width="10.88671875" style="51" customWidth="1"/>
    <col min="3336" max="3584" width="9.109375" style="51"/>
    <col min="3585" max="3585" width="65.33203125" style="51" customWidth="1"/>
    <col min="3586" max="3586" width="11.5546875" style="51" customWidth="1"/>
    <col min="3587" max="3588" width="9.88671875" style="51" customWidth="1"/>
    <col min="3589" max="3589" width="11" style="51" customWidth="1"/>
    <col min="3590" max="3590" width="9.109375" style="51"/>
    <col min="3591" max="3591" width="10.88671875" style="51" customWidth="1"/>
    <col min="3592" max="3840" width="9.109375" style="51"/>
    <col min="3841" max="3841" width="65.33203125" style="51" customWidth="1"/>
    <col min="3842" max="3842" width="11.5546875" style="51" customWidth="1"/>
    <col min="3843" max="3844" width="9.88671875" style="51" customWidth="1"/>
    <col min="3845" max="3845" width="11" style="51" customWidth="1"/>
    <col min="3846" max="3846" width="9.109375" style="51"/>
    <col min="3847" max="3847" width="10.88671875" style="51" customWidth="1"/>
    <col min="3848" max="4096" width="9.109375" style="51"/>
    <col min="4097" max="4097" width="65.33203125" style="51" customWidth="1"/>
    <col min="4098" max="4098" width="11.5546875" style="51" customWidth="1"/>
    <col min="4099" max="4100" width="9.88671875" style="51" customWidth="1"/>
    <col min="4101" max="4101" width="11" style="51" customWidth="1"/>
    <col min="4102" max="4102" width="9.109375" style="51"/>
    <col min="4103" max="4103" width="10.88671875" style="51" customWidth="1"/>
    <col min="4104" max="4352" width="9.109375" style="51"/>
    <col min="4353" max="4353" width="65.33203125" style="51" customWidth="1"/>
    <col min="4354" max="4354" width="11.5546875" style="51" customWidth="1"/>
    <col min="4355" max="4356" width="9.88671875" style="51" customWidth="1"/>
    <col min="4357" max="4357" width="11" style="51" customWidth="1"/>
    <col min="4358" max="4358" width="9.109375" style="51"/>
    <col min="4359" max="4359" width="10.88671875" style="51" customWidth="1"/>
    <col min="4360" max="4608" width="9.109375" style="51"/>
    <col min="4609" max="4609" width="65.33203125" style="51" customWidth="1"/>
    <col min="4610" max="4610" width="11.5546875" style="51" customWidth="1"/>
    <col min="4611" max="4612" width="9.88671875" style="51" customWidth="1"/>
    <col min="4613" max="4613" width="11" style="51" customWidth="1"/>
    <col min="4614" max="4614" width="9.109375" style="51"/>
    <col min="4615" max="4615" width="10.88671875" style="51" customWidth="1"/>
    <col min="4616" max="4864" width="9.109375" style="51"/>
    <col min="4865" max="4865" width="65.33203125" style="51" customWidth="1"/>
    <col min="4866" max="4866" width="11.5546875" style="51" customWidth="1"/>
    <col min="4867" max="4868" width="9.88671875" style="51" customWidth="1"/>
    <col min="4869" max="4869" width="11" style="51" customWidth="1"/>
    <col min="4870" max="4870" width="9.109375" style="51"/>
    <col min="4871" max="4871" width="10.88671875" style="51" customWidth="1"/>
    <col min="4872" max="5120" width="9.109375" style="51"/>
    <col min="5121" max="5121" width="65.33203125" style="51" customWidth="1"/>
    <col min="5122" max="5122" width="11.5546875" style="51" customWidth="1"/>
    <col min="5123" max="5124" width="9.88671875" style="51" customWidth="1"/>
    <col min="5125" max="5125" width="11" style="51" customWidth="1"/>
    <col min="5126" max="5126" width="9.109375" style="51"/>
    <col min="5127" max="5127" width="10.88671875" style="51" customWidth="1"/>
    <col min="5128" max="5376" width="9.109375" style="51"/>
    <col min="5377" max="5377" width="65.33203125" style="51" customWidth="1"/>
    <col min="5378" max="5378" width="11.5546875" style="51" customWidth="1"/>
    <col min="5379" max="5380" width="9.88671875" style="51" customWidth="1"/>
    <col min="5381" max="5381" width="11" style="51" customWidth="1"/>
    <col min="5382" max="5382" width="9.109375" style="51"/>
    <col min="5383" max="5383" width="10.88671875" style="51" customWidth="1"/>
    <col min="5384" max="5632" width="9.109375" style="51"/>
    <col min="5633" max="5633" width="65.33203125" style="51" customWidth="1"/>
    <col min="5634" max="5634" width="11.5546875" style="51" customWidth="1"/>
    <col min="5635" max="5636" width="9.88671875" style="51" customWidth="1"/>
    <col min="5637" max="5637" width="11" style="51" customWidth="1"/>
    <col min="5638" max="5638" width="9.109375" style="51"/>
    <col min="5639" max="5639" width="10.88671875" style="51" customWidth="1"/>
    <col min="5640" max="5888" width="9.109375" style="51"/>
    <col min="5889" max="5889" width="65.33203125" style="51" customWidth="1"/>
    <col min="5890" max="5890" width="11.5546875" style="51" customWidth="1"/>
    <col min="5891" max="5892" width="9.88671875" style="51" customWidth="1"/>
    <col min="5893" max="5893" width="11" style="51" customWidth="1"/>
    <col min="5894" max="5894" width="9.109375" style="51"/>
    <col min="5895" max="5895" width="10.88671875" style="51" customWidth="1"/>
    <col min="5896" max="6144" width="9.109375" style="51"/>
    <col min="6145" max="6145" width="65.33203125" style="51" customWidth="1"/>
    <col min="6146" max="6146" width="11.5546875" style="51" customWidth="1"/>
    <col min="6147" max="6148" width="9.88671875" style="51" customWidth="1"/>
    <col min="6149" max="6149" width="11" style="51" customWidth="1"/>
    <col min="6150" max="6150" width="9.109375" style="51"/>
    <col min="6151" max="6151" width="10.88671875" style="51" customWidth="1"/>
    <col min="6152" max="6400" width="9.109375" style="51"/>
    <col min="6401" max="6401" width="65.33203125" style="51" customWidth="1"/>
    <col min="6402" max="6402" width="11.5546875" style="51" customWidth="1"/>
    <col min="6403" max="6404" width="9.88671875" style="51" customWidth="1"/>
    <col min="6405" max="6405" width="11" style="51" customWidth="1"/>
    <col min="6406" max="6406" width="9.109375" style="51"/>
    <col min="6407" max="6407" width="10.88671875" style="51" customWidth="1"/>
    <col min="6408" max="6656" width="9.109375" style="51"/>
    <col min="6657" max="6657" width="65.33203125" style="51" customWidth="1"/>
    <col min="6658" max="6658" width="11.5546875" style="51" customWidth="1"/>
    <col min="6659" max="6660" width="9.88671875" style="51" customWidth="1"/>
    <col min="6661" max="6661" width="11" style="51" customWidth="1"/>
    <col min="6662" max="6662" width="9.109375" style="51"/>
    <col min="6663" max="6663" width="10.88671875" style="51" customWidth="1"/>
    <col min="6664" max="6912" width="9.109375" style="51"/>
    <col min="6913" max="6913" width="65.33203125" style="51" customWidth="1"/>
    <col min="6914" max="6914" width="11.5546875" style="51" customWidth="1"/>
    <col min="6915" max="6916" width="9.88671875" style="51" customWidth="1"/>
    <col min="6917" max="6917" width="11" style="51" customWidth="1"/>
    <col min="6918" max="6918" width="9.109375" style="51"/>
    <col min="6919" max="6919" width="10.88671875" style="51" customWidth="1"/>
    <col min="6920" max="7168" width="9.109375" style="51"/>
    <col min="7169" max="7169" width="65.33203125" style="51" customWidth="1"/>
    <col min="7170" max="7170" width="11.5546875" style="51" customWidth="1"/>
    <col min="7171" max="7172" width="9.88671875" style="51" customWidth="1"/>
    <col min="7173" max="7173" width="11" style="51" customWidth="1"/>
    <col min="7174" max="7174" width="9.109375" style="51"/>
    <col min="7175" max="7175" width="10.88671875" style="51" customWidth="1"/>
    <col min="7176" max="7424" width="9.109375" style="51"/>
    <col min="7425" max="7425" width="65.33203125" style="51" customWidth="1"/>
    <col min="7426" max="7426" width="11.5546875" style="51" customWidth="1"/>
    <col min="7427" max="7428" width="9.88671875" style="51" customWidth="1"/>
    <col min="7429" max="7429" width="11" style="51" customWidth="1"/>
    <col min="7430" max="7430" width="9.109375" style="51"/>
    <col min="7431" max="7431" width="10.88671875" style="51" customWidth="1"/>
    <col min="7432" max="7680" width="9.109375" style="51"/>
    <col min="7681" max="7681" width="65.33203125" style="51" customWidth="1"/>
    <col min="7682" max="7682" width="11.5546875" style="51" customWidth="1"/>
    <col min="7683" max="7684" width="9.88671875" style="51" customWidth="1"/>
    <col min="7685" max="7685" width="11" style="51" customWidth="1"/>
    <col min="7686" max="7686" width="9.109375" style="51"/>
    <col min="7687" max="7687" width="10.88671875" style="51" customWidth="1"/>
    <col min="7688" max="7936" width="9.109375" style="51"/>
    <col min="7937" max="7937" width="65.33203125" style="51" customWidth="1"/>
    <col min="7938" max="7938" width="11.5546875" style="51" customWidth="1"/>
    <col min="7939" max="7940" width="9.88671875" style="51" customWidth="1"/>
    <col min="7941" max="7941" width="11" style="51" customWidth="1"/>
    <col min="7942" max="7942" width="9.109375" style="51"/>
    <col min="7943" max="7943" width="10.88671875" style="51" customWidth="1"/>
    <col min="7944" max="8192" width="9.109375" style="51"/>
    <col min="8193" max="8193" width="65.33203125" style="51" customWidth="1"/>
    <col min="8194" max="8194" width="11.5546875" style="51" customWidth="1"/>
    <col min="8195" max="8196" width="9.88671875" style="51" customWidth="1"/>
    <col min="8197" max="8197" width="11" style="51" customWidth="1"/>
    <col min="8198" max="8198" width="9.109375" style="51"/>
    <col min="8199" max="8199" width="10.88671875" style="51" customWidth="1"/>
    <col min="8200" max="8448" width="9.109375" style="51"/>
    <col min="8449" max="8449" width="65.33203125" style="51" customWidth="1"/>
    <col min="8450" max="8450" width="11.5546875" style="51" customWidth="1"/>
    <col min="8451" max="8452" width="9.88671875" style="51" customWidth="1"/>
    <col min="8453" max="8453" width="11" style="51" customWidth="1"/>
    <col min="8454" max="8454" width="9.109375" style="51"/>
    <col min="8455" max="8455" width="10.88671875" style="51" customWidth="1"/>
    <col min="8456" max="8704" width="9.109375" style="51"/>
    <col min="8705" max="8705" width="65.33203125" style="51" customWidth="1"/>
    <col min="8706" max="8706" width="11.5546875" style="51" customWidth="1"/>
    <col min="8707" max="8708" width="9.88671875" style="51" customWidth="1"/>
    <col min="8709" max="8709" width="11" style="51" customWidth="1"/>
    <col min="8710" max="8710" width="9.109375" style="51"/>
    <col min="8711" max="8711" width="10.88671875" style="51" customWidth="1"/>
    <col min="8712" max="8960" width="9.109375" style="51"/>
    <col min="8961" max="8961" width="65.33203125" style="51" customWidth="1"/>
    <col min="8962" max="8962" width="11.5546875" style="51" customWidth="1"/>
    <col min="8963" max="8964" width="9.88671875" style="51" customWidth="1"/>
    <col min="8965" max="8965" width="11" style="51" customWidth="1"/>
    <col min="8966" max="8966" width="9.109375" style="51"/>
    <col min="8967" max="8967" width="10.88671875" style="51" customWidth="1"/>
    <col min="8968" max="9216" width="9.109375" style="51"/>
    <col min="9217" max="9217" width="65.33203125" style="51" customWidth="1"/>
    <col min="9218" max="9218" width="11.5546875" style="51" customWidth="1"/>
    <col min="9219" max="9220" width="9.88671875" style="51" customWidth="1"/>
    <col min="9221" max="9221" width="11" style="51" customWidth="1"/>
    <col min="9222" max="9222" width="9.109375" style="51"/>
    <col min="9223" max="9223" width="10.88671875" style="51" customWidth="1"/>
    <col min="9224" max="9472" width="9.109375" style="51"/>
    <col min="9473" max="9473" width="65.33203125" style="51" customWidth="1"/>
    <col min="9474" max="9474" width="11.5546875" style="51" customWidth="1"/>
    <col min="9475" max="9476" width="9.88671875" style="51" customWidth="1"/>
    <col min="9477" max="9477" width="11" style="51" customWidth="1"/>
    <col min="9478" max="9478" width="9.109375" style="51"/>
    <col min="9479" max="9479" width="10.88671875" style="51" customWidth="1"/>
    <col min="9480" max="9728" width="9.109375" style="51"/>
    <col min="9729" max="9729" width="65.33203125" style="51" customWidth="1"/>
    <col min="9730" max="9730" width="11.5546875" style="51" customWidth="1"/>
    <col min="9731" max="9732" width="9.88671875" style="51" customWidth="1"/>
    <col min="9733" max="9733" width="11" style="51" customWidth="1"/>
    <col min="9734" max="9734" width="9.109375" style="51"/>
    <col min="9735" max="9735" width="10.88671875" style="51" customWidth="1"/>
    <col min="9736" max="9984" width="9.109375" style="51"/>
    <col min="9985" max="9985" width="65.33203125" style="51" customWidth="1"/>
    <col min="9986" max="9986" width="11.5546875" style="51" customWidth="1"/>
    <col min="9987" max="9988" width="9.88671875" style="51" customWidth="1"/>
    <col min="9989" max="9989" width="11" style="51" customWidth="1"/>
    <col min="9990" max="9990" width="9.109375" style="51"/>
    <col min="9991" max="9991" width="10.88671875" style="51" customWidth="1"/>
    <col min="9992" max="10240" width="9.109375" style="51"/>
    <col min="10241" max="10241" width="65.33203125" style="51" customWidth="1"/>
    <col min="10242" max="10242" width="11.5546875" style="51" customWidth="1"/>
    <col min="10243" max="10244" width="9.88671875" style="51" customWidth="1"/>
    <col min="10245" max="10245" width="11" style="51" customWidth="1"/>
    <col min="10246" max="10246" width="9.109375" style="51"/>
    <col min="10247" max="10247" width="10.88671875" style="51" customWidth="1"/>
    <col min="10248" max="10496" width="9.109375" style="51"/>
    <col min="10497" max="10497" width="65.33203125" style="51" customWidth="1"/>
    <col min="10498" max="10498" width="11.5546875" style="51" customWidth="1"/>
    <col min="10499" max="10500" width="9.88671875" style="51" customWidth="1"/>
    <col min="10501" max="10501" width="11" style="51" customWidth="1"/>
    <col min="10502" max="10502" width="9.109375" style="51"/>
    <col min="10503" max="10503" width="10.88671875" style="51" customWidth="1"/>
    <col min="10504" max="10752" width="9.109375" style="51"/>
    <col min="10753" max="10753" width="65.33203125" style="51" customWidth="1"/>
    <col min="10754" max="10754" width="11.5546875" style="51" customWidth="1"/>
    <col min="10755" max="10756" width="9.88671875" style="51" customWidth="1"/>
    <col min="10757" max="10757" width="11" style="51" customWidth="1"/>
    <col min="10758" max="10758" width="9.109375" style="51"/>
    <col min="10759" max="10759" width="10.88671875" style="51" customWidth="1"/>
    <col min="10760" max="11008" width="9.109375" style="51"/>
    <col min="11009" max="11009" width="65.33203125" style="51" customWidth="1"/>
    <col min="11010" max="11010" width="11.5546875" style="51" customWidth="1"/>
    <col min="11011" max="11012" width="9.88671875" style="51" customWidth="1"/>
    <col min="11013" max="11013" width="11" style="51" customWidth="1"/>
    <col min="11014" max="11014" width="9.109375" style="51"/>
    <col min="11015" max="11015" width="10.88671875" style="51" customWidth="1"/>
    <col min="11016" max="11264" width="9.109375" style="51"/>
    <col min="11265" max="11265" width="65.33203125" style="51" customWidth="1"/>
    <col min="11266" max="11266" width="11.5546875" style="51" customWidth="1"/>
    <col min="11267" max="11268" width="9.88671875" style="51" customWidth="1"/>
    <col min="11269" max="11269" width="11" style="51" customWidth="1"/>
    <col min="11270" max="11270" width="9.109375" style="51"/>
    <col min="11271" max="11271" width="10.88671875" style="51" customWidth="1"/>
    <col min="11272" max="11520" width="9.109375" style="51"/>
    <col min="11521" max="11521" width="65.33203125" style="51" customWidth="1"/>
    <col min="11522" max="11522" width="11.5546875" style="51" customWidth="1"/>
    <col min="11523" max="11524" width="9.88671875" style="51" customWidth="1"/>
    <col min="11525" max="11525" width="11" style="51" customWidth="1"/>
    <col min="11526" max="11526" width="9.109375" style="51"/>
    <col min="11527" max="11527" width="10.88671875" style="51" customWidth="1"/>
    <col min="11528" max="11776" width="9.109375" style="51"/>
    <col min="11777" max="11777" width="65.33203125" style="51" customWidth="1"/>
    <col min="11778" max="11778" width="11.5546875" style="51" customWidth="1"/>
    <col min="11779" max="11780" width="9.88671875" style="51" customWidth="1"/>
    <col min="11781" max="11781" width="11" style="51" customWidth="1"/>
    <col min="11782" max="11782" width="9.109375" style="51"/>
    <col min="11783" max="11783" width="10.88671875" style="51" customWidth="1"/>
    <col min="11784" max="12032" width="9.109375" style="51"/>
    <col min="12033" max="12033" width="65.33203125" style="51" customWidth="1"/>
    <col min="12034" max="12034" width="11.5546875" style="51" customWidth="1"/>
    <col min="12035" max="12036" width="9.88671875" style="51" customWidth="1"/>
    <col min="12037" max="12037" width="11" style="51" customWidth="1"/>
    <col min="12038" max="12038" width="9.109375" style="51"/>
    <col min="12039" max="12039" width="10.88671875" style="51" customWidth="1"/>
    <col min="12040" max="12288" width="9.109375" style="51"/>
    <col min="12289" max="12289" width="65.33203125" style="51" customWidth="1"/>
    <col min="12290" max="12290" width="11.5546875" style="51" customWidth="1"/>
    <col min="12291" max="12292" width="9.88671875" style="51" customWidth="1"/>
    <col min="12293" max="12293" width="11" style="51" customWidth="1"/>
    <col min="12294" max="12294" width="9.109375" style="51"/>
    <col min="12295" max="12295" width="10.88671875" style="51" customWidth="1"/>
    <col min="12296" max="12544" width="9.109375" style="51"/>
    <col min="12545" max="12545" width="65.33203125" style="51" customWidth="1"/>
    <col min="12546" max="12546" width="11.5546875" style="51" customWidth="1"/>
    <col min="12547" max="12548" width="9.88671875" style="51" customWidth="1"/>
    <col min="12549" max="12549" width="11" style="51" customWidth="1"/>
    <col min="12550" max="12550" width="9.109375" style="51"/>
    <col min="12551" max="12551" width="10.88671875" style="51" customWidth="1"/>
    <col min="12552" max="12800" width="9.109375" style="51"/>
    <col min="12801" max="12801" width="65.33203125" style="51" customWidth="1"/>
    <col min="12802" max="12802" width="11.5546875" style="51" customWidth="1"/>
    <col min="12803" max="12804" width="9.88671875" style="51" customWidth="1"/>
    <col min="12805" max="12805" width="11" style="51" customWidth="1"/>
    <col min="12806" max="12806" width="9.109375" style="51"/>
    <col min="12807" max="12807" width="10.88671875" style="51" customWidth="1"/>
    <col min="12808" max="13056" width="9.109375" style="51"/>
    <col min="13057" max="13057" width="65.33203125" style="51" customWidth="1"/>
    <col min="13058" max="13058" width="11.5546875" style="51" customWidth="1"/>
    <col min="13059" max="13060" width="9.88671875" style="51" customWidth="1"/>
    <col min="13061" max="13061" width="11" style="51" customWidth="1"/>
    <col min="13062" max="13062" width="9.109375" style="51"/>
    <col min="13063" max="13063" width="10.88671875" style="51" customWidth="1"/>
    <col min="13064" max="13312" width="9.109375" style="51"/>
    <col min="13313" max="13313" width="65.33203125" style="51" customWidth="1"/>
    <col min="13314" max="13314" width="11.5546875" style="51" customWidth="1"/>
    <col min="13315" max="13316" width="9.88671875" style="51" customWidth="1"/>
    <col min="13317" max="13317" width="11" style="51" customWidth="1"/>
    <col min="13318" max="13318" width="9.109375" style="51"/>
    <col min="13319" max="13319" width="10.88671875" style="51" customWidth="1"/>
    <col min="13320" max="13568" width="9.109375" style="51"/>
    <col min="13569" max="13569" width="65.33203125" style="51" customWidth="1"/>
    <col min="13570" max="13570" width="11.5546875" style="51" customWidth="1"/>
    <col min="13571" max="13572" width="9.88671875" style="51" customWidth="1"/>
    <col min="13573" max="13573" width="11" style="51" customWidth="1"/>
    <col min="13574" max="13574" width="9.109375" style="51"/>
    <col min="13575" max="13575" width="10.88671875" style="51" customWidth="1"/>
    <col min="13576" max="13824" width="9.109375" style="51"/>
    <col min="13825" max="13825" width="65.33203125" style="51" customWidth="1"/>
    <col min="13826" max="13826" width="11.5546875" style="51" customWidth="1"/>
    <col min="13827" max="13828" width="9.88671875" style="51" customWidth="1"/>
    <col min="13829" max="13829" width="11" style="51" customWidth="1"/>
    <col min="13830" max="13830" width="9.109375" style="51"/>
    <col min="13831" max="13831" width="10.88671875" style="51" customWidth="1"/>
    <col min="13832" max="14080" width="9.109375" style="51"/>
    <col min="14081" max="14081" width="65.33203125" style="51" customWidth="1"/>
    <col min="14082" max="14082" width="11.5546875" style="51" customWidth="1"/>
    <col min="14083" max="14084" width="9.88671875" style="51" customWidth="1"/>
    <col min="14085" max="14085" width="11" style="51" customWidth="1"/>
    <col min="14086" max="14086" width="9.109375" style="51"/>
    <col min="14087" max="14087" width="10.88671875" style="51" customWidth="1"/>
    <col min="14088" max="14336" width="9.109375" style="51"/>
    <col min="14337" max="14337" width="65.33203125" style="51" customWidth="1"/>
    <col min="14338" max="14338" width="11.5546875" style="51" customWidth="1"/>
    <col min="14339" max="14340" width="9.88671875" style="51" customWidth="1"/>
    <col min="14341" max="14341" width="11" style="51" customWidth="1"/>
    <col min="14342" max="14342" width="9.109375" style="51"/>
    <col min="14343" max="14343" width="10.88671875" style="51" customWidth="1"/>
    <col min="14344" max="14592" width="9.109375" style="51"/>
    <col min="14593" max="14593" width="65.33203125" style="51" customWidth="1"/>
    <col min="14594" max="14594" width="11.5546875" style="51" customWidth="1"/>
    <col min="14595" max="14596" width="9.88671875" style="51" customWidth="1"/>
    <col min="14597" max="14597" width="11" style="51" customWidth="1"/>
    <col min="14598" max="14598" width="9.109375" style="51"/>
    <col min="14599" max="14599" width="10.88671875" style="51" customWidth="1"/>
    <col min="14600" max="14848" width="9.109375" style="51"/>
    <col min="14849" max="14849" width="65.33203125" style="51" customWidth="1"/>
    <col min="14850" max="14850" width="11.5546875" style="51" customWidth="1"/>
    <col min="14851" max="14852" width="9.88671875" style="51" customWidth="1"/>
    <col min="14853" max="14853" width="11" style="51" customWidth="1"/>
    <col min="14854" max="14854" width="9.109375" style="51"/>
    <col min="14855" max="14855" width="10.88671875" style="51" customWidth="1"/>
    <col min="14856" max="15104" width="9.109375" style="51"/>
    <col min="15105" max="15105" width="65.33203125" style="51" customWidth="1"/>
    <col min="15106" max="15106" width="11.5546875" style="51" customWidth="1"/>
    <col min="15107" max="15108" width="9.88671875" style="51" customWidth="1"/>
    <col min="15109" max="15109" width="11" style="51" customWidth="1"/>
    <col min="15110" max="15110" width="9.109375" style="51"/>
    <col min="15111" max="15111" width="10.88671875" style="51" customWidth="1"/>
    <col min="15112" max="15360" width="9.109375" style="51"/>
    <col min="15361" max="15361" width="65.33203125" style="51" customWidth="1"/>
    <col min="15362" max="15362" width="11.5546875" style="51" customWidth="1"/>
    <col min="15363" max="15364" width="9.88671875" style="51" customWidth="1"/>
    <col min="15365" max="15365" width="11" style="51" customWidth="1"/>
    <col min="15366" max="15366" width="9.109375" style="51"/>
    <col min="15367" max="15367" width="10.88671875" style="51" customWidth="1"/>
    <col min="15368" max="15616" width="9.109375" style="51"/>
    <col min="15617" max="15617" width="65.33203125" style="51" customWidth="1"/>
    <col min="15618" max="15618" width="11.5546875" style="51" customWidth="1"/>
    <col min="15619" max="15620" width="9.88671875" style="51" customWidth="1"/>
    <col min="15621" max="15621" width="11" style="51" customWidth="1"/>
    <col min="15622" max="15622" width="9.109375" style="51"/>
    <col min="15623" max="15623" width="10.88671875" style="51" customWidth="1"/>
    <col min="15624" max="15872" width="9.109375" style="51"/>
    <col min="15873" max="15873" width="65.33203125" style="51" customWidth="1"/>
    <col min="15874" max="15874" width="11.5546875" style="51" customWidth="1"/>
    <col min="15875" max="15876" width="9.88671875" style="51" customWidth="1"/>
    <col min="15877" max="15877" width="11" style="51" customWidth="1"/>
    <col min="15878" max="15878" width="9.109375" style="51"/>
    <col min="15879" max="15879" width="10.88671875" style="51" customWidth="1"/>
    <col min="15880" max="16128" width="9.109375" style="51"/>
    <col min="16129" max="16129" width="65.33203125" style="51" customWidth="1"/>
    <col min="16130" max="16130" width="11.5546875" style="51" customWidth="1"/>
    <col min="16131" max="16132" width="9.88671875" style="51" customWidth="1"/>
    <col min="16133" max="16133" width="11" style="51" customWidth="1"/>
    <col min="16134" max="16134" width="9.109375" style="51"/>
    <col min="16135" max="16135" width="10.88671875" style="51" customWidth="1"/>
    <col min="16136" max="16384" width="9.109375" style="51"/>
  </cols>
  <sheetData>
    <row r="1" spans="1:13">
      <c r="A1" s="289" t="s">
        <v>165</v>
      </c>
      <c r="B1" s="289"/>
      <c r="C1" s="289"/>
      <c r="D1" s="289"/>
      <c r="E1" s="289"/>
      <c r="F1" s="289"/>
      <c r="G1" s="289"/>
      <c r="H1" s="289"/>
      <c r="I1" s="187"/>
    </row>
    <row r="2" spans="1:13" ht="15.6">
      <c r="A2" s="290" t="s">
        <v>96</v>
      </c>
      <c r="B2" s="290"/>
      <c r="C2" s="290"/>
      <c r="D2" s="290"/>
      <c r="E2" s="290"/>
      <c r="F2" s="290"/>
      <c r="G2" s="290"/>
      <c r="H2" s="290"/>
    </row>
    <row r="3" spans="1:13" s="19" customFormat="1" ht="15" customHeight="1">
      <c r="A3" s="271" t="str">
        <f>"на "&amp;'обща информация'!G8&amp;", гр. "&amp;'обща информация'!G9</f>
        <v>на "ВОДОСНАБДЯВАНЕ И КАНАЛИЗАЦИЯ" ЕООД, гр. БЛАГОЕВГРАД</v>
      </c>
      <c r="B3" s="271"/>
      <c r="C3" s="271"/>
      <c r="D3" s="271"/>
      <c r="E3" s="271"/>
      <c r="F3" s="271"/>
      <c r="G3" s="271"/>
      <c r="H3" s="271"/>
      <c r="I3" s="52"/>
      <c r="J3" s="52"/>
      <c r="K3" s="52"/>
      <c r="L3" s="52"/>
      <c r="M3" s="52"/>
    </row>
    <row r="4" spans="1:13" s="19" customFormat="1" ht="15" customHeight="1">
      <c r="A4" s="271" t="str">
        <f>"ЕИК по БУЛСТАТ: " &amp;'обща информация'!G10</f>
        <v>ЕИК по БУЛСТАТ: 811047831</v>
      </c>
      <c r="B4" s="271"/>
      <c r="C4" s="271"/>
      <c r="D4" s="271"/>
      <c r="E4" s="271"/>
      <c r="F4" s="271"/>
      <c r="G4" s="271"/>
      <c r="H4" s="271"/>
      <c r="I4" s="52"/>
      <c r="J4" s="52"/>
      <c r="K4" s="52"/>
      <c r="L4" s="52"/>
      <c r="M4" s="52"/>
    </row>
    <row r="5" spans="1:13" ht="15.6">
      <c r="A5" s="271" t="str">
        <f>"за: " &amp;'обща информация'!G12</f>
        <v>за: 31.03.2020 г.</v>
      </c>
      <c r="B5" s="271"/>
      <c r="C5" s="271"/>
      <c r="D5" s="271"/>
      <c r="E5" s="271"/>
      <c r="F5" s="271"/>
      <c r="G5" s="271"/>
      <c r="H5" s="271"/>
      <c r="I5" s="55"/>
    </row>
    <row r="6" spans="1:13" ht="16.2" thickBot="1">
      <c r="A6" s="136"/>
      <c r="B6" s="136"/>
      <c r="C6" s="136"/>
      <c r="D6" s="136"/>
      <c r="E6" s="136"/>
      <c r="F6" s="136"/>
      <c r="G6" s="136"/>
      <c r="H6" s="55"/>
      <c r="I6" s="55"/>
    </row>
    <row r="7" spans="1:13" ht="15" customHeight="1">
      <c r="A7" s="318" t="s">
        <v>97</v>
      </c>
      <c r="B7" s="320" t="s">
        <v>38</v>
      </c>
      <c r="C7" s="322" t="str">
        <f>'обща информация'!$G$12</f>
        <v>31.03.2020 г.</v>
      </c>
      <c r="D7" s="323"/>
      <c r="E7" s="324"/>
      <c r="F7" s="322" t="str">
        <f>'обща информация'!G13</f>
        <v>31.03.2019 г.</v>
      </c>
      <c r="G7" s="323"/>
      <c r="H7" s="325"/>
      <c r="I7" s="55"/>
    </row>
    <row r="8" spans="1:13" ht="22.8">
      <c r="A8" s="319"/>
      <c r="B8" s="321"/>
      <c r="C8" s="181" t="s">
        <v>333</v>
      </c>
      <c r="D8" s="181" t="s">
        <v>98</v>
      </c>
      <c r="E8" s="181" t="s">
        <v>99</v>
      </c>
      <c r="F8" s="181" t="s">
        <v>333</v>
      </c>
      <c r="G8" s="181" t="s">
        <v>98</v>
      </c>
      <c r="H8" s="188" t="s">
        <v>99</v>
      </c>
      <c r="I8" s="55"/>
    </row>
    <row r="9" spans="1:13">
      <c r="A9" s="182" t="s">
        <v>334</v>
      </c>
      <c r="B9" s="87"/>
      <c r="C9" s="87"/>
      <c r="D9" s="87"/>
      <c r="E9" s="87"/>
      <c r="F9" s="87"/>
      <c r="G9" s="87"/>
      <c r="H9" s="92"/>
      <c r="I9" s="55"/>
    </row>
    <row r="10" spans="1:13">
      <c r="A10" s="183" t="s">
        <v>335</v>
      </c>
      <c r="B10" s="180">
        <v>61531</v>
      </c>
      <c r="C10" s="226">
        <v>5129</v>
      </c>
      <c r="D10" s="226">
        <v>2167</v>
      </c>
      <c r="E10" s="226">
        <f>C10-D10</f>
        <v>2962</v>
      </c>
      <c r="F10" s="226">
        <v>15931</v>
      </c>
      <c r="G10" s="226">
        <v>6475</v>
      </c>
      <c r="H10" s="219">
        <v>9456</v>
      </c>
      <c r="I10" s="55"/>
    </row>
    <row r="11" spans="1:13" ht="25.5" customHeight="1">
      <c r="A11" s="183" t="s">
        <v>336</v>
      </c>
      <c r="B11" s="180">
        <v>61532</v>
      </c>
      <c r="C11" s="226"/>
      <c r="D11" s="226">
        <v>2188</v>
      </c>
      <c r="E11" s="226">
        <f t="shared" ref="E11:E17" si="0">C11-D11</f>
        <v>-2188</v>
      </c>
      <c r="F11" s="226"/>
      <c r="G11" s="226"/>
      <c r="H11" s="219"/>
      <c r="I11" s="55"/>
    </row>
    <row r="12" spans="1:13">
      <c r="A12" s="189" t="s">
        <v>337</v>
      </c>
      <c r="B12" s="180">
        <v>61533</v>
      </c>
      <c r="C12" s="226"/>
      <c r="D12" s="226">
        <v>3</v>
      </c>
      <c r="E12" s="226">
        <f t="shared" si="0"/>
        <v>-3</v>
      </c>
      <c r="F12" s="226">
        <v>1</v>
      </c>
      <c r="G12" s="226">
        <v>6005</v>
      </c>
      <c r="H12" s="219">
        <v>-6004</v>
      </c>
      <c r="I12" s="55"/>
    </row>
    <row r="13" spans="1:13">
      <c r="A13" s="183" t="s">
        <v>338</v>
      </c>
      <c r="B13" s="180">
        <v>61534</v>
      </c>
      <c r="C13" s="226"/>
      <c r="D13" s="226"/>
      <c r="E13" s="226"/>
      <c r="F13" s="226"/>
      <c r="G13" s="226"/>
      <c r="H13" s="219"/>
      <c r="I13" s="55"/>
    </row>
    <row r="14" spans="1:13">
      <c r="A14" s="183" t="s">
        <v>339</v>
      </c>
      <c r="B14" s="180">
        <v>61535</v>
      </c>
      <c r="C14" s="226"/>
      <c r="D14" s="226"/>
      <c r="E14" s="226"/>
      <c r="F14" s="226"/>
      <c r="G14" s="226"/>
      <c r="H14" s="219"/>
      <c r="I14" s="55"/>
    </row>
    <row r="15" spans="1:13">
      <c r="A15" s="183" t="s">
        <v>340</v>
      </c>
      <c r="B15" s="180">
        <v>61536</v>
      </c>
      <c r="C15" s="226"/>
      <c r="D15" s="226"/>
      <c r="E15" s="226"/>
      <c r="F15" s="226"/>
      <c r="G15" s="226"/>
      <c r="H15" s="219"/>
      <c r="I15" s="55"/>
    </row>
    <row r="16" spans="1:13">
      <c r="A16" s="183" t="s">
        <v>341</v>
      </c>
      <c r="B16" s="180">
        <v>61537</v>
      </c>
      <c r="C16" s="226"/>
      <c r="D16" s="226">
        <v>10</v>
      </c>
      <c r="E16" s="226">
        <f t="shared" si="0"/>
        <v>-10</v>
      </c>
      <c r="F16" s="226"/>
      <c r="G16" s="226">
        <v>2997</v>
      </c>
      <c r="H16" s="219">
        <v>-2997</v>
      </c>
      <c r="I16" s="55"/>
    </row>
    <row r="17" spans="1:9">
      <c r="A17" s="183" t="s">
        <v>342</v>
      </c>
      <c r="B17" s="180">
        <v>61538</v>
      </c>
      <c r="C17" s="226">
        <v>7</v>
      </c>
      <c r="D17" s="226">
        <v>298</v>
      </c>
      <c r="E17" s="226">
        <f t="shared" si="0"/>
        <v>-291</v>
      </c>
      <c r="F17" s="226"/>
      <c r="G17" s="226">
        <v>146</v>
      </c>
      <c r="H17" s="219">
        <v>-146</v>
      </c>
      <c r="I17" s="55"/>
    </row>
    <row r="18" spans="1:9">
      <c r="A18" s="182" t="s">
        <v>50</v>
      </c>
      <c r="B18" s="181">
        <v>61530</v>
      </c>
      <c r="C18" s="128">
        <f>SUM(C10:C17)</f>
        <v>5136</v>
      </c>
      <c r="D18" s="128">
        <f t="shared" ref="D18:H18" si="1">SUM(D10:D17)</f>
        <v>4666</v>
      </c>
      <c r="E18" s="128">
        <f t="shared" si="1"/>
        <v>470</v>
      </c>
      <c r="F18" s="128">
        <f t="shared" si="1"/>
        <v>15932</v>
      </c>
      <c r="G18" s="128">
        <f t="shared" si="1"/>
        <v>15623</v>
      </c>
      <c r="H18" s="190">
        <f t="shared" si="1"/>
        <v>309</v>
      </c>
      <c r="I18" s="55"/>
    </row>
    <row r="19" spans="1:9">
      <c r="A19" s="182" t="s">
        <v>343</v>
      </c>
      <c r="B19" s="87"/>
      <c r="C19" s="87"/>
      <c r="D19" s="87"/>
      <c r="E19" s="87"/>
      <c r="F19" s="87"/>
      <c r="G19" s="87"/>
      <c r="H19" s="92"/>
      <c r="I19" s="55"/>
    </row>
    <row r="20" spans="1:9">
      <c r="A20" s="183" t="s">
        <v>344</v>
      </c>
      <c r="B20" s="180">
        <v>61541</v>
      </c>
      <c r="C20" s="226"/>
      <c r="D20" s="226">
        <v>80</v>
      </c>
      <c r="E20" s="226">
        <f>C20-D20</f>
        <v>-80</v>
      </c>
      <c r="F20" s="226">
        <v>46</v>
      </c>
      <c r="G20" s="226"/>
      <c r="H20" s="219">
        <v>46</v>
      </c>
      <c r="I20" s="55"/>
    </row>
    <row r="21" spans="1:9">
      <c r="A21" s="183" t="s">
        <v>345</v>
      </c>
      <c r="B21" s="180">
        <v>61542</v>
      </c>
      <c r="C21" s="226"/>
      <c r="D21" s="226"/>
      <c r="E21" s="226"/>
      <c r="F21" s="226"/>
      <c r="G21" s="226"/>
      <c r="H21" s="219"/>
      <c r="I21" s="55"/>
    </row>
    <row r="22" spans="1:9">
      <c r="A22" s="183" t="s">
        <v>338</v>
      </c>
      <c r="B22" s="180">
        <v>61543</v>
      </c>
      <c r="C22" s="226"/>
      <c r="D22" s="226"/>
      <c r="E22" s="226"/>
      <c r="F22" s="226"/>
      <c r="G22" s="226"/>
      <c r="H22" s="219"/>
      <c r="I22" s="55"/>
    </row>
    <row r="23" spans="1:9">
      <c r="A23" s="191" t="s">
        <v>346</v>
      </c>
      <c r="B23" s="180">
        <v>61544</v>
      </c>
      <c r="C23" s="226"/>
      <c r="D23" s="226"/>
      <c r="E23" s="226"/>
      <c r="F23" s="226"/>
      <c r="G23" s="226"/>
      <c r="H23" s="219"/>
      <c r="I23" s="55"/>
    </row>
    <row r="24" spans="1:9">
      <c r="A24" s="183" t="s">
        <v>339</v>
      </c>
      <c r="B24" s="180">
        <v>61545</v>
      </c>
      <c r="C24" s="226"/>
      <c r="D24" s="226"/>
      <c r="E24" s="226"/>
      <c r="F24" s="226"/>
      <c r="G24" s="226"/>
      <c r="H24" s="219"/>
      <c r="I24" s="55"/>
    </row>
    <row r="25" spans="1:9">
      <c r="A25" s="183" t="s">
        <v>347</v>
      </c>
      <c r="B25" s="180">
        <v>61546</v>
      </c>
      <c r="C25" s="226"/>
      <c r="D25" s="226"/>
      <c r="E25" s="226"/>
      <c r="F25" s="226"/>
      <c r="G25" s="226"/>
      <c r="H25" s="219"/>
      <c r="I25" s="55"/>
    </row>
    <row r="26" spans="1:9">
      <c r="A26" s="182" t="s">
        <v>53</v>
      </c>
      <c r="B26" s="181">
        <v>61540</v>
      </c>
      <c r="C26" s="89">
        <f>SUM(C20:C25)</f>
        <v>0</v>
      </c>
      <c r="D26" s="89">
        <f t="shared" ref="D26:H26" si="2">SUM(D20:D25)</f>
        <v>80</v>
      </c>
      <c r="E26" s="89">
        <f t="shared" si="2"/>
        <v>-80</v>
      </c>
      <c r="F26" s="89">
        <f t="shared" si="2"/>
        <v>46</v>
      </c>
      <c r="G26" s="89">
        <f t="shared" si="2"/>
        <v>0</v>
      </c>
      <c r="H26" s="94">
        <f t="shared" si="2"/>
        <v>46</v>
      </c>
      <c r="I26" s="55"/>
    </row>
    <row r="27" spans="1:9">
      <c r="A27" s="182" t="s">
        <v>348</v>
      </c>
      <c r="B27" s="87"/>
      <c r="C27" s="87"/>
      <c r="D27" s="87"/>
      <c r="E27" s="87"/>
      <c r="F27" s="87"/>
      <c r="G27" s="87"/>
      <c r="H27" s="92"/>
      <c r="I27" s="55"/>
    </row>
    <row r="28" spans="1:9">
      <c r="A28" s="183" t="s">
        <v>349</v>
      </c>
      <c r="B28" s="180">
        <v>61551</v>
      </c>
      <c r="C28" s="226"/>
      <c r="D28" s="226"/>
      <c r="E28" s="226"/>
      <c r="F28" s="226"/>
      <c r="G28" s="226"/>
      <c r="H28" s="219"/>
      <c r="I28" s="55"/>
    </row>
    <row r="29" spans="1:9">
      <c r="A29" s="183" t="s">
        <v>350</v>
      </c>
      <c r="B29" s="180">
        <v>61552</v>
      </c>
      <c r="C29" s="226"/>
      <c r="D29" s="226"/>
      <c r="E29" s="226"/>
      <c r="F29" s="226"/>
      <c r="G29" s="226"/>
      <c r="H29" s="219"/>
      <c r="I29" s="55"/>
    </row>
    <row r="30" spans="1:9">
      <c r="A30" s="183" t="s">
        <v>351</v>
      </c>
      <c r="B30" s="180">
        <v>61553</v>
      </c>
      <c r="C30" s="226"/>
      <c r="D30" s="226"/>
      <c r="E30" s="226"/>
      <c r="F30" s="226"/>
      <c r="G30" s="226"/>
      <c r="H30" s="219"/>
      <c r="I30" s="55"/>
    </row>
    <row r="31" spans="1:9">
      <c r="A31" s="183" t="s">
        <v>352</v>
      </c>
      <c r="B31" s="180">
        <v>61554</v>
      </c>
      <c r="C31" s="226"/>
      <c r="D31" s="226"/>
      <c r="E31" s="226"/>
      <c r="F31" s="226"/>
      <c r="G31" s="226"/>
      <c r="H31" s="219"/>
      <c r="I31" s="55"/>
    </row>
    <row r="32" spans="1:9">
      <c r="A32" s="183" t="s">
        <v>353</v>
      </c>
      <c r="B32" s="180">
        <v>61555</v>
      </c>
      <c r="C32" s="226"/>
      <c r="D32" s="226">
        <v>124</v>
      </c>
      <c r="E32" s="226">
        <f>C32-D32</f>
        <v>-124</v>
      </c>
      <c r="F32" s="226"/>
      <c r="G32" s="226">
        <v>356</v>
      </c>
      <c r="H32" s="219">
        <v>-356</v>
      </c>
      <c r="I32" s="55"/>
    </row>
    <row r="33" spans="1:9">
      <c r="A33" s="183" t="s">
        <v>339</v>
      </c>
      <c r="B33" s="180">
        <v>61556</v>
      </c>
      <c r="C33" s="226"/>
      <c r="D33" s="226"/>
      <c r="E33" s="226"/>
      <c r="F33" s="226"/>
      <c r="G33" s="226"/>
      <c r="H33" s="219"/>
      <c r="I33" s="55"/>
    </row>
    <row r="34" spans="1:9">
      <c r="A34" s="183" t="s">
        <v>354</v>
      </c>
      <c r="B34" s="180">
        <v>61557</v>
      </c>
      <c r="C34" s="226"/>
      <c r="D34" s="226"/>
      <c r="E34" s="226"/>
      <c r="F34" s="226"/>
      <c r="G34" s="226">
        <v>14</v>
      </c>
      <c r="H34" s="219">
        <v>-14</v>
      </c>
      <c r="I34" s="55"/>
    </row>
    <row r="35" spans="1:9" ht="15.75" customHeight="1">
      <c r="A35" s="182" t="s">
        <v>60</v>
      </c>
      <c r="B35" s="181">
        <v>61550</v>
      </c>
      <c r="C35" s="89">
        <f>SUM(C28:C34)</f>
        <v>0</v>
      </c>
      <c r="D35" s="89">
        <f t="shared" ref="D35:H35" si="3">SUM(D28:D34)</f>
        <v>124</v>
      </c>
      <c r="E35" s="89">
        <f t="shared" si="3"/>
        <v>-124</v>
      </c>
      <c r="F35" s="89">
        <f t="shared" si="3"/>
        <v>0</v>
      </c>
      <c r="G35" s="89">
        <f t="shared" si="3"/>
        <v>370</v>
      </c>
      <c r="H35" s="94">
        <f t="shared" si="3"/>
        <v>-370</v>
      </c>
      <c r="I35" s="55"/>
    </row>
    <row r="36" spans="1:9">
      <c r="A36" s="182" t="s">
        <v>355</v>
      </c>
      <c r="B36" s="181">
        <v>61560</v>
      </c>
      <c r="C36" s="89">
        <f>C18+C26+C35</f>
        <v>5136</v>
      </c>
      <c r="D36" s="89">
        <f t="shared" ref="D36:H36" si="4">D18+D26+D35</f>
        <v>4870</v>
      </c>
      <c r="E36" s="89">
        <f t="shared" si="4"/>
        <v>266</v>
      </c>
      <c r="F36" s="89">
        <f t="shared" si="4"/>
        <v>15978</v>
      </c>
      <c r="G36" s="89">
        <f t="shared" si="4"/>
        <v>15993</v>
      </c>
      <c r="H36" s="94">
        <f t="shared" si="4"/>
        <v>-15</v>
      </c>
      <c r="I36" s="55"/>
    </row>
    <row r="37" spans="1:9">
      <c r="A37" s="182" t="s">
        <v>356</v>
      </c>
      <c r="B37" s="181">
        <v>61570</v>
      </c>
      <c r="C37" s="181" t="s">
        <v>357</v>
      </c>
      <c r="D37" s="181" t="s">
        <v>357</v>
      </c>
      <c r="E37" s="227">
        <v>394</v>
      </c>
      <c r="F37" s="181" t="s">
        <v>357</v>
      </c>
      <c r="G37" s="181" t="s">
        <v>357</v>
      </c>
      <c r="H37" s="229">
        <v>195</v>
      </c>
      <c r="I37" s="55"/>
    </row>
    <row r="38" spans="1:9" ht="14.4" thickBot="1">
      <c r="A38" s="185" t="s">
        <v>358</v>
      </c>
      <c r="B38" s="186">
        <v>61580</v>
      </c>
      <c r="C38" s="186" t="s">
        <v>357</v>
      </c>
      <c r="D38" s="186" t="s">
        <v>357</v>
      </c>
      <c r="E38" s="228">
        <v>660</v>
      </c>
      <c r="F38" s="186" t="s">
        <v>357</v>
      </c>
      <c r="G38" s="186" t="s">
        <v>357</v>
      </c>
      <c r="H38" s="230">
        <v>180</v>
      </c>
      <c r="I38" s="55"/>
    </row>
    <row r="39" spans="1:9" ht="15" customHeight="1">
      <c r="A39" s="136"/>
      <c r="B39" s="136"/>
      <c r="C39" s="136"/>
      <c r="D39" s="136"/>
      <c r="E39" s="136"/>
      <c r="F39" s="136"/>
      <c r="G39" s="136"/>
      <c r="H39" s="55"/>
      <c r="I39" s="55"/>
    </row>
    <row r="40" spans="1:9" s="19" customFormat="1" ht="15.6">
      <c r="A40" s="82" t="str">
        <f>'обща информация'!$B$39</f>
        <v>Дата: 28.04.2020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6">
      <c r="C41" s="84"/>
      <c r="D41" s="83" t="str">
        <f>'обща информация'!$H$40</f>
        <v>Гергана Георгиева</v>
      </c>
      <c r="E41" s="247" t="s">
        <v>29</v>
      </c>
      <c r="F41" s="247"/>
      <c r="G41" s="247"/>
    </row>
    <row r="42" spans="1:9" s="19" customFormat="1" ht="15.6">
      <c r="B42" s="175"/>
      <c r="D42" s="84"/>
      <c r="E42" s="84"/>
      <c r="F42" s="84"/>
    </row>
    <row r="43" spans="1:9" s="19" customFormat="1" ht="15.6">
      <c r="B43" s="84"/>
      <c r="D43" s="84"/>
      <c r="E43" s="84"/>
      <c r="F43" s="84"/>
    </row>
    <row r="44" spans="1:9" s="19" customFormat="1" ht="15.6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6">
      <c r="B45" s="84"/>
      <c r="D45" s="83" t="str">
        <f>'обща информация'!$H$43</f>
        <v>инж. Росица Димитрова</v>
      </c>
      <c r="E45" s="247" t="s">
        <v>31</v>
      </c>
      <c r="F45" s="247"/>
      <c r="G45" s="247"/>
    </row>
    <row r="46" spans="1:9" s="19" customFormat="1" ht="16.2">
      <c r="A46" s="153" t="s">
        <v>380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opLeftCell="C1" zoomScale="110" zoomScaleNormal="110" workbookViewId="0">
      <selection activeCell="N31" sqref="N31"/>
    </sheetView>
  </sheetViews>
  <sheetFormatPr defaultColWidth="6.6640625" defaultRowHeight="13.8"/>
  <cols>
    <col min="1" max="1" width="48.109375" style="194" customWidth="1"/>
    <col min="2" max="2" width="6.6640625" style="194"/>
    <col min="3" max="3" width="11.44140625" style="193" customWidth="1"/>
    <col min="4" max="4" width="8.88671875" style="193" customWidth="1"/>
    <col min="5" max="5" width="8" style="193" customWidth="1"/>
    <col min="6" max="6" width="8.109375" style="193" customWidth="1"/>
    <col min="7" max="7" width="12.6640625" style="193" customWidth="1"/>
    <col min="8" max="8" width="11.88671875" style="193" customWidth="1"/>
    <col min="9" max="9" width="8.5546875" style="193" customWidth="1"/>
    <col min="10" max="10" width="9.88671875" style="193" customWidth="1"/>
    <col min="11" max="11" width="9.33203125" style="193" customWidth="1"/>
    <col min="12" max="12" width="7.6640625" style="193" customWidth="1"/>
    <col min="13" max="13" width="11.88671875" style="193" customWidth="1"/>
    <col min="14" max="15" width="7.44140625" style="193" customWidth="1"/>
    <col min="16" max="249" width="6.6640625" style="193"/>
    <col min="250" max="258" width="6.6640625" style="194"/>
    <col min="259" max="259" width="11.44140625" style="194" customWidth="1"/>
    <col min="260" max="260" width="8.88671875" style="194" customWidth="1"/>
    <col min="261" max="261" width="8" style="194" customWidth="1"/>
    <col min="262" max="262" width="7" style="194" customWidth="1"/>
    <col min="263" max="263" width="10.88671875" style="194" customWidth="1"/>
    <col min="264" max="264" width="11.88671875" style="194" customWidth="1"/>
    <col min="265" max="265" width="8.5546875" style="194" customWidth="1"/>
    <col min="266" max="266" width="9.88671875" style="194" customWidth="1"/>
    <col min="267" max="267" width="7.5546875" style="194" customWidth="1"/>
    <col min="268" max="268" width="7.88671875" style="194" customWidth="1"/>
    <col min="269" max="269" width="11.88671875" style="194" customWidth="1"/>
    <col min="270" max="271" width="7.44140625" style="194" customWidth="1"/>
    <col min="272" max="514" width="6.6640625" style="194"/>
    <col min="515" max="515" width="11.44140625" style="194" customWidth="1"/>
    <col min="516" max="516" width="8.88671875" style="194" customWidth="1"/>
    <col min="517" max="517" width="8" style="194" customWidth="1"/>
    <col min="518" max="518" width="7" style="194" customWidth="1"/>
    <col min="519" max="519" width="10.88671875" style="194" customWidth="1"/>
    <col min="520" max="520" width="11.88671875" style="194" customWidth="1"/>
    <col min="521" max="521" width="8.5546875" style="194" customWidth="1"/>
    <col min="522" max="522" width="9.88671875" style="194" customWidth="1"/>
    <col min="523" max="523" width="7.5546875" style="194" customWidth="1"/>
    <col min="524" max="524" width="7.88671875" style="194" customWidth="1"/>
    <col min="525" max="525" width="11.88671875" style="194" customWidth="1"/>
    <col min="526" max="527" width="7.44140625" style="194" customWidth="1"/>
    <col min="528" max="770" width="6.6640625" style="194"/>
    <col min="771" max="771" width="11.44140625" style="194" customWidth="1"/>
    <col min="772" max="772" width="8.88671875" style="194" customWidth="1"/>
    <col min="773" max="773" width="8" style="194" customWidth="1"/>
    <col min="774" max="774" width="7" style="194" customWidth="1"/>
    <col min="775" max="775" width="10.88671875" style="194" customWidth="1"/>
    <col min="776" max="776" width="11.88671875" style="194" customWidth="1"/>
    <col min="777" max="777" width="8.5546875" style="194" customWidth="1"/>
    <col min="778" max="778" width="9.88671875" style="194" customWidth="1"/>
    <col min="779" max="779" width="7.5546875" style="194" customWidth="1"/>
    <col min="780" max="780" width="7.88671875" style="194" customWidth="1"/>
    <col min="781" max="781" width="11.88671875" style="194" customWidth="1"/>
    <col min="782" max="783" width="7.44140625" style="194" customWidth="1"/>
    <col min="784" max="1026" width="6.6640625" style="194"/>
    <col min="1027" max="1027" width="11.44140625" style="194" customWidth="1"/>
    <col min="1028" max="1028" width="8.88671875" style="194" customWidth="1"/>
    <col min="1029" max="1029" width="8" style="194" customWidth="1"/>
    <col min="1030" max="1030" width="7" style="194" customWidth="1"/>
    <col min="1031" max="1031" width="10.88671875" style="194" customWidth="1"/>
    <col min="1032" max="1032" width="11.88671875" style="194" customWidth="1"/>
    <col min="1033" max="1033" width="8.5546875" style="194" customWidth="1"/>
    <col min="1034" max="1034" width="9.88671875" style="194" customWidth="1"/>
    <col min="1035" max="1035" width="7.5546875" style="194" customWidth="1"/>
    <col min="1036" max="1036" width="7.88671875" style="194" customWidth="1"/>
    <col min="1037" max="1037" width="11.88671875" style="194" customWidth="1"/>
    <col min="1038" max="1039" width="7.44140625" style="194" customWidth="1"/>
    <col min="1040" max="1282" width="6.6640625" style="194"/>
    <col min="1283" max="1283" width="11.44140625" style="194" customWidth="1"/>
    <col min="1284" max="1284" width="8.88671875" style="194" customWidth="1"/>
    <col min="1285" max="1285" width="8" style="194" customWidth="1"/>
    <col min="1286" max="1286" width="7" style="194" customWidth="1"/>
    <col min="1287" max="1287" width="10.88671875" style="194" customWidth="1"/>
    <col min="1288" max="1288" width="11.88671875" style="194" customWidth="1"/>
    <col min="1289" max="1289" width="8.5546875" style="194" customWidth="1"/>
    <col min="1290" max="1290" width="9.88671875" style="194" customWidth="1"/>
    <col min="1291" max="1291" width="7.5546875" style="194" customWidth="1"/>
    <col min="1292" max="1292" width="7.88671875" style="194" customWidth="1"/>
    <col min="1293" max="1293" width="11.88671875" style="194" customWidth="1"/>
    <col min="1294" max="1295" width="7.44140625" style="194" customWidth="1"/>
    <col min="1296" max="1538" width="6.6640625" style="194"/>
    <col min="1539" max="1539" width="11.44140625" style="194" customWidth="1"/>
    <col min="1540" max="1540" width="8.88671875" style="194" customWidth="1"/>
    <col min="1541" max="1541" width="8" style="194" customWidth="1"/>
    <col min="1542" max="1542" width="7" style="194" customWidth="1"/>
    <col min="1543" max="1543" width="10.88671875" style="194" customWidth="1"/>
    <col min="1544" max="1544" width="11.88671875" style="194" customWidth="1"/>
    <col min="1545" max="1545" width="8.5546875" style="194" customWidth="1"/>
    <col min="1546" max="1546" width="9.88671875" style="194" customWidth="1"/>
    <col min="1547" max="1547" width="7.5546875" style="194" customWidth="1"/>
    <col min="1548" max="1548" width="7.88671875" style="194" customWidth="1"/>
    <col min="1549" max="1549" width="11.88671875" style="194" customWidth="1"/>
    <col min="1550" max="1551" width="7.44140625" style="194" customWidth="1"/>
    <col min="1552" max="1794" width="6.6640625" style="194"/>
    <col min="1795" max="1795" width="11.44140625" style="194" customWidth="1"/>
    <col min="1796" max="1796" width="8.88671875" style="194" customWidth="1"/>
    <col min="1797" max="1797" width="8" style="194" customWidth="1"/>
    <col min="1798" max="1798" width="7" style="194" customWidth="1"/>
    <col min="1799" max="1799" width="10.88671875" style="194" customWidth="1"/>
    <col min="1800" max="1800" width="11.88671875" style="194" customWidth="1"/>
    <col min="1801" max="1801" width="8.5546875" style="194" customWidth="1"/>
    <col min="1802" max="1802" width="9.88671875" style="194" customWidth="1"/>
    <col min="1803" max="1803" width="7.5546875" style="194" customWidth="1"/>
    <col min="1804" max="1804" width="7.88671875" style="194" customWidth="1"/>
    <col min="1805" max="1805" width="11.88671875" style="194" customWidth="1"/>
    <col min="1806" max="1807" width="7.44140625" style="194" customWidth="1"/>
    <col min="1808" max="2050" width="6.6640625" style="194"/>
    <col min="2051" max="2051" width="11.44140625" style="194" customWidth="1"/>
    <col min="2052" max="2052" width="8.88671875" style="194" customWidth="1"/>
    <col min="2053" max="2053" width="8" style="194" customWidth="1"/>
    <col min="2054" max="2054" width="7" style="194" customWidth="1"/>
    <col min="2055" max="2055" width="10.88671875" style="194" customWidth="1"/>
    <col min="2056" max="2056" width="11.88671875" style="194" customWidth="1"/>
    <col min="2057" max="2057" width="8.5546875" style="194" customWidth="1"/>
    <col min="2058" max="2058" width="9.88671875" style="194" customWidth="1"/>
    <col min="2059" max="2059" width="7.5546875" style="194" customWidth="1"/>
    <col min="2060" max="2060" width="7.88671875" style="194" customWidth="1"/>
    <col min="2061" max="2061" width="11.88671875" style="194" customWidth="1"/>
    <col min="2062" max="2063" width="7.44140625" style="194" customWidth="1"/>
    <col min="2064" max="2306" width="6.6640625" style="194"/>
    <col min="2307" max="2307" width="11.44140625" style="194" customWidth="1"/>
    <col min="2308" max="2308" width="8.88671875" style="194" customWidth="1"/>
    <col min="2309" max="2309" width="8" style="194" customWidth="1"/>
    <col min="2310" max="2310" width="7" style="194" customWidth="1"/>
    <col min="2311" max="2311" width="10.88671875" style="194" customWidth="1"/>
    <col min="2312" max="2312" width="11.88671875" style="194" customWidth="1"/>
    <col min="2313" max="2313" width="8.5546875" style="194" customWidth="1"/>
    <col min="2314" max="2314" width="9.88671875" style="194" customWidth="1"/>
    <col min="2315" max="2315" width="7.5546875" style="194" customWidth="1"/>
    <col min="2316" max="2316" width="7.88671875" style="194" customWidth="1"/>
    <col min="2317" max="2317" width="11.88671875" style="194" customWidth="1"/>
    <col min="2318" max="2319" width="7.44140625" style="194" customWidth="1"/>
    <col min="2320" max="2562" width="6.6640625" style="194"/>
    <col min="2563" max="2563" width="11.44140625" style="194" customWidth="1"/>
    <col min="2564" max="2564" width="8.88671875" style="194" customWidth="1"/>
    <col min="2565" max="2565" width="8" style="194" customWidth="1"/>
    <col min="2566" max="2566" width="7" style="194" customWidth="1"/>
    <col min="2567" max="2567" width="10.88671875" style="194" customWidth="1"/>
    <col min="2568" max="2568" width="11.88671875" style="194" customWidth="1"/>
    <col min="2569" max="2569" width="8.5546875" style="194" customWidth="1"/>
    <col min="2570" max="2570" width="9.88671875" style="194" customWidth="1"/>
    <col min="2571" max="2571" width="7.5546875" style="194" customWidth="1"/>
    <col min="2572" max="2572" width="7.88671875" style="194" customWidth="1"/>
    <col min="2573" max="2573" width="11.88671875" style="194" customWidth="1"/>
    <col min="2574" max="2575" width="7.44140625" style="194" customWidth="1"/>
    <col min="2576" max="2818" width="6.6640625" style="194"/>
    <col min="2819" max="2819" width="11.44140625" style="194" customWidth="1"/>
    <col min="2820" max="2820" width="8.88671875" style="194" customWidth="1"/>
    <col min="2821" max="2821" width="8" style="194" customWidth="1"/>
    <col min="2822" max="2822" width="7" style="194" customWidth="1"/>
    <col min="2823" max="2823" width="10.88671875" style="194" customWidth="1"/>
    <col min="2824" max="2824" width="11.88671875" style="194" customWidth="1"/>
    <col min="2825" max="2825" width="8.5546875" style="194" customWidth="1"/>
    <col min="2826" max="2826" width="9.88671875" style="194" customWidth="1"/>
    <col min="2827" max="2827" width="7.5546875" style="194" customWidth="1"/>
    <col min="2828" max="2828" width="7.88671875" style="194" customWidth="1"/>
    <col min="2829" max="2829" width="11.88671875" style="194" customWidth="1"/>
    <col min="2830" max="2831" width="7.44140625" style="194" customWidth="1"/>
    <col min="2832" max="3074" width="6.6640625" style="194"/>
    <col min="3075" max="3075" width="11.44140625" style="194" customWidth="1"/>
    <col min="3076" max="3076" width="8.88671875" style="194" customWidth="1"/>
    <col min="3077" max="3077" width="8" style="194" customWidth="1"/>
    <col min="3078" max="3078" width="7" style="194" customWidth="1"/>
    <col min="3079" max="3079" width="10.88671875" style="194" customWidth="1"/>
    <col min="3080" max="3080" width="11.88671875" style="194" customWidth="1"/>
    <col min="3081" max="3081" width="8.5546875" style="194" customWidth="1"/>
    <col min="3082" max="3082" width="9.88671875" style="194" customWidth="1"/>
    <col min="3083" max="3083" width="7.5546875" style="194" customWidth="1"/>
    <col min="3084" max="3084" width="7.88671875" style="194" customWidth="1"/>
    <col min="3085" max="3085" width="11.88671875" style="194" customWidth="1"/>
    <col min="3086" max="3087" width="7.44140625" style="194" customWidth="1"/>
    <col min="3088" max="3330" width="6.6640625" style="194"/>
    <col min="3331" max="3331" width="11.44140625" style="194" customWidth="1"/>
    <col min="3332" max="3332" width="8.88671875" style="194" customWidth="1"/>
    <col min="3333" max="3333" width="8" style="194" customWidth="1"/>
    <col min="3334" max="3334" width="7" style="194" customWidth="1"/>
    <col min="3335" max="3335" width="10.88671875" style="194" customWidth="1"/>
    <col min="3336" max="3336" width="11.88671875" style="194" customWidth="1"/>
    <col min="3337" max="3337" width="8.5546875" style="194" customWidth="1"/>
    <col min="3338" max="3338" width="9.88671875" style="194" customWidth="1"/>
    <col min="3339" max="3339" width="7.5546875" style="194" customWidth="1"/>
    <col min="3340" max="3340" width="7.88671875" style="194" customWidth="1"/>
    <col min="3341" max="3341" width="11.88671875" style="194" customWidth="1"/>
    <col min="3342" max="3343" width="7.44140625" style="194" customWidth="1"/>
    <col min="3344" max="3586" width="6.6640625" style="194"/>
    <col min="3587" max="3587" width="11.44140625" style="194" customWidth="1"/>
    <col min="3588" max="3588" width="8.88671875" style="194" customWidth="1"/>
    <col min="3589" max="3589" width="8" style="194" customWidth="1"/>
    <col min="3590" max="3590" width="7" style="194" customWidth="1"/>
    <col min="3591" max="3591" width="10.88671875" style="194" customWidth="1"/>
    <col min="3592" max="3592" width="11.88671875" style="194" customWidth="1"/>
    <col min="3593" max="3593" width="8.5546875" style="194" customWidth="1"/>
    <col min="3594" max="3594" width="9.88671875" style="194" customWidth="1"/>
    <col min="3595" max="3595" width="7.5546875" style="194" customWidth="1"/>
    <col min="3596" max="3596" width="7.88671875" style="194" customWidth="1"/>
    <col min="3597" max="3597" width="11.88671875" style="194" customWidth="1"/>
    <col min="3598" max="3599" width="7.44140625" style="194" customWidth="1"/>
    <col min="3600" max="3842" width="6.6640625" style="194"/>
    <col min="3843" max="3843" width="11.44140625" style="194" customWidth="1"/>
    <col min="3844" max="3844" width="8.88671875" style="194" customWidth="1"/>
    <col min="3845" max="3845" width="8" style="194" customWidth="1"/>
    <col min="3846" max="3846" width="7" style="194" customWidth="1"/>
    <col min="3847" max="3847" width="10.88671875" style="194" customWidth="1"/>
    <col min="3848" max="3848" width="11.88671875" style="194" customWidth="1"/>
    <col min="3849" max="3849" width="8.5546875" style="194" customWidth="1"/>
    <col min="3850" max="3850" width="9.88671875" style="194" customWidth="1"/>
    <col min="3851" max="3851" width="7.5546875" style="194" customWidth="1"/>
    <col min="3852" max="3852" width="7.88671875" style="194" customWidth="1"/>
    <col min="3853" max="3853" width="11.88671875" style="194" customWidth="1"/>
    <col min="3854" max="3855" width="7.44140625" style="194" customWidth="1"/>
    <col min="3856" max="4098" width="6.6640625" style="194"/>
    <col min="4099" max="4099" width="11.44140625" style="194" customWidth="1"/>
    <col min="4100" max="4100" width="8.88671875" style="194" customWidth="1"/>
    <col min="4101" max="4101" width="8" style="194" customWidth="1"/>
    <col min="4102" max="4102" width="7" style="194" customWidth="1"/>
    <col min="4103" max="4103" width="10.88671875" style="194" customWidth="1"/>
    <col min="4104" max="4104" width="11.88671875" style="194" customWidth="1"/>
    <col min="4105" max="4105" width="8.5546875" style="194" customWidth="1"/>
    <col min="4106" max="4106" width="9.88671875" style="194" customWidth="1"/>
    <col min="4107" max="4107" width="7.5546875" style="194" customWidth="1"/>
    <col min="4108" max="4108" width="7.88671875" style="194" customWidth="1"/>
    <col min="4109" max="4109" width="11.88671875" style="194" customWidth="1"/>
    <col min="4110" max="4111" width="7.44140625" style="194" customWidth="1"/>
    <col min="4112" max="4354" width="6.6640625" style="194"/>
    <col min="4355" max="4355" width="11.44140625" style="194" customWidth="1"/>
    <col min="4356" max="4356" width="8.88671875" style="194" customWidth="1"/>
    <col min="4357" max="4357" width="8" style="194" customWidth="1"/>
    <col min="4358" max="4358" width="7" style="194" customWidth="1"/>
    <col min="4359" max="4359" width="10.88671875" style="194" customWidth="1"/>
    <col min="4360" max="4360" width="11.88671875" style="194" customWidth="1"/>
    <col min="4361" max="4361" width="8.5546875" style="194" customWidth="1"/>
    <col min="4362" max="4362" width="9.88671875" style="194" customWidth="1"/>
    <col min="4363" max="4363" width="7.5546875" style="194" customWidth="1"/>
    <col min="4364" max="4364" width="7.88671875" style="194" customWidth="1"/>
    <col min="4365" max="4365" width="11.88671875" style="194" customWidth="1"/>
    <col min="4366" max="4367" width="7.44140625" style="194" customWidth="1"/>
    <col min="4368" max="4610" width="6.6640625" style="194"/>
    <col min="4611" max="4611" width="11.44140625" style="194" customWidth="1"/>
    <col min="4612" max="4612" width="8.88671875" style="194" customWidth="1"/>
    <col min="4613" max="4613" width="8" style="194" customWidth="1"/>
    <col min="4614" max="4614" width="7" style="194" customWidth="1"/>
    <col min="4615" max="4615" width="10.88671875" style="194" customWidth="1"/>
    <col min="4616" max="4616" width="11.88671875" style="194" customWidth="1"/>
    <col min="4617" max="4617" width="8.5546875" style="194" customWidth="1"/>
    <col min="4618" max="4618" width="9.88671875" style="194" customWidth="1"/>
    <col min="4619" max="4619" width="7.5546875" style="194" customWidth="1"/>
    <col min="4620" max="4620" width="7.88671875" style="194" customWidth="1"/>
    <col min="4621" max="4621" width="11.88671875" style="194" customWidth="1"/>
    <col min="4622" max="4623" width="7.44140625" style="194" customWidth="1"/>
    <col min="4624" max="4866" width="6.6640625" style="194"/>
    <col min="4867" max="4867" width="11.44140625" style="194" customWidth="1"/>
    <col min="4868" max="4868" width="8.88671875" style="194" customWidth="1"/>
    <col min="4869" max="4869" width="8" style="194" customWidth="1"/>
    <col min="4870" max="4870" width="7" style="194" customWidth="1"/>
    <col min="4871" max="4871" width="10.88671875" style="194" customWidth="1"/>
    <col min="4872" max="4872" width="11.88671875" style="194" customWidth="1"/>
    <col min="4873" max="4873" width="8.5546875" style="194" customWidth="1"/>
    <col min="4874" max="4874" width="9.88671875" style="194" customWidth="1"/>
    <col min="4875" max="4875" width="7.5546875" style="194" customWidth="1"/>
    <col min="4876" max="4876" width="7.88671875" style="194" customWidth="1"/>
    <col min="4877" max="4877" width="11.88671875" style="194" customWidth="1"/>
    <col min="4878" max="4879" width="7.44140625" style="194" customWidth="1"/>
    <col min="4880" max="5122" width="6.6640625" style="194"/>
    <col min="5123" max="5123" width="11.44140625" style="194" customWidth="1"/>
    <col min="5124" max="5124" width="8.88671875" style="194" customWidth="1"/>
    <col min="5125" max="5125" width="8" style="194" customWidth="1"/>
    <col min="5126" max="5126" width="7" style="194" customWidth="1"/>
    <col min="5127" max="5127" width="10.88671875" style="194" customWidth="1"/>
    <col min="5128" max="5128" width="11.88671875" style="194" customWidth="1"/>
    <col min="5129" max="5129" width="8.5546875" style="194" customWidth="1"/>
    <col min="5130" max="5130" width="9.88671875" style="194" customWidth="1"/>
    <col min="5131" max="5131" width="7.5546875" style="194" customWidth="1"/>
    <col min="5132" max="5132" width="7.88671875" style="194" customWidth="1"/>
    <col min="5133" max="5133" width="11.88671875" style="194" customWidth="1"/>
    <col min="5134" max="5135" width="7.44140625" style="194" customWidth="1"/>
    <col min="5136" max="5378" width="6.6640625" style="194"/>
    <col min="5379" max="5379" width="11.44140625" style="194" customWidth="1"/>
    <col min="5380" max="5380" width="8.88671875" style="194" customWidth="1"/>
    <col min="5381" max="5381" width="8" style="194" customWidth="1"/>
    <col min="5382" max="5382" width="7" style="194" customWidth="1"/>
    <col min="5383" max="5383" width="10.88671875" style="194" customWidth="1"/>
    <col min="5384" max="5384" width="11.88671875" style="194" customWidth="1"/>
    <col min="5385" max="5385" width="8.5546875" style="194" customWidth="1"/>
    <col min="5386" max="5386" width="9.88671875" style="194" customWidth="1"/>
    <col min="5387" max="5387" width="7.5546875" style="194" customWidth="1"/>
    <col min="5388" max="5388" width="7.88671875" style="194" customWidth="1"/>
    <col min="5389" max="5389" width="11.88671875" style="194" customWidth="1"/>
    <col min="5390" max="5391" width="7.44140625" style="194" customWidth="1"/>
    <col min="5392" max="5634" width="6.6640625" style="194"/>
    <col min="5635" max="5635" width="11.44140625" style="194" customWidth="1"/>
    <col min="5636" max="5636" width="8.88671875" style="194" customWidth="1"/>
    <col min="5637" max="5637" width="8" style="194" customWidth="1"/>
    <col min="5638" max="5638" width="7" style="194" customWidth="1"/>
    <col min="5639" max="5639" width="10.88671875" style="194" customWidth="1"/>
    <col min="5640" max="5640" width="11.88671875" style="194" customWidth="1"/>
    <col min="5641" max="5641" width="8.5546875" style="194" customWidth="1"/>
    <col min="5642" max="5642" width="9.88671875" style="194" customWidth="1"/>
    <col min="5643" max="5643" width="7.5546875" style="194" customWidth="1"/>
    <col min="5644" max="5644" width="7.88671875" style="194" customWidth="1"/>
    <col min="5645" max="5645" width="11.88671875" style="194" customWidth="1"/>
    <col min="5646" max="5647" width="7.44140625" style="194" customWidth="1"/>
    <col min="5648" max="5890" width="6.6640625" style="194"/>
    <col min="5891" max="5891" width="11.44140625" style="194" customWidth="1"/>
    <col min="5892" max="5892" width="8.88671875" style="194" customWidth="1"/>
    <col min="5893" max="5893" width="8" style="194" customWidth="1"/>
    <col min="5894" max="5894" width="7" style="194" customWidth="1"/>
    <col min="5895" max="5895" width="10.88671875" style="194" customWidth="1"/>
    <col min="5896" max="5896" width="11.88671875" style="194" customWidth="1"/>
    <col min="5897" max="5897" width="8.5546875" style="194" customWidth="1"/>
    <col min="5898" max="5898" width="9.88671875" style="194" customWidth="1"/>
    <col min="5899" max="5899" width="7.5546875" style="194" customWidth="1"/>
    <col min="5900" max="5900" width="7.88671875" style="194" customWidth="1"/>
    <col min="5901" max="5901" width="11.88671875" style="194" customWidth="1"/>
    <col min="5902" max="5903" width="7.44140625" style="194" customWidth="1"/>
    <col min="5904" max="6146" width="6.6640625" style="194"/>
    <col min="6147" max="6147" width="11.44140625" style="194" customWidth="1"/>
    <col min="6148" max="6148" width="8.88671875" style="194" customWidth="1"/>
    <col min="6149" max="6149" width="8" style="194" customWidth="1"/>
    <col min="6150" max="6150" width="7" style="194" customWidth="1"/>
    <col min="6151" max="6151" width="10.88671875" style="194" customWidth="1"/>
    <col min="6152" max="6152" width="11.88671875" style="194" customWidth="1"/>
    <col min="6153" max="6153" width="8.5546875" style="194" customWidth="1"/>
    <col min="6154" max="6154" width="9.88671875" style="194" customWidth="1"/>
    <col min="6155" max="6155" width="7.5546875" style="194" customWidth="1"/>
    <col min="6156" max="6156" width="7.88671875" style="194" customWidth="1"/>
    <col min="6157" max="6157" width="11.88671875" style="194" customWidth="1"/>
    <col min="6158" max="6159" width="7.44140625" style="194" customWidth="1"/>
    <col min="6160" max="6402" width="6.6640625" style="194"/>
    <col min="6403" max="6403" width="11.44140625" style="194" customWidth="1"/>
    <col min="6404" max="6404" width="8.88671875" style="194" customWidth="1"/>
    <col min="6405" max="6405" width="8" style="194" customWidth="1"/>
    <col min="6406" max="6406" width="7" style="194" customWidth="1"/>
    <col min="6407" max="6407" width="10.88671875" style="194" customWidth="1"/>
    <col min="6408" max="6408" width="11.88671875" style="194" customWidth="1"/>
    <col min="6409" max="6409" width="8.5546875" style="194" customWidth="1"/>
    <col min="6410" max="6410" width="9.88671875" style="194" customWidth="1"/>
    <col min="6411" max="6411" width="7.5546875" style="194" customWidth="1"/>
    <col min="6412" max="6412" width="7.88671875" style="194" customWidth="1"/>
    <col min="6413" max="6413" width="11.88671875" style="194" customWidth="1"/>
    <col min="6414" max="6415" width="7.44140625" style="194" customWidth="1"/>
    <col min="6416" max="6658" width="6.6640625" style="194"/>
    <col min="6659" max="6659" width="11.44140625" style="194" customWidth="1"/>
    <col min="6660" max="6660" width="8.88671875" style="194" customWidth="1"/>
    <col min="6661" max="6661" width="8" style="194" customWidth="1"/>
    <col min="6662" max="6662" width="7" style="194" customWidth="1"/>
    <col min="6663" max="6663" width="10.88671875" style="194" customWidth="1"/>
    <col min="6664" max="6664" width="11.88671875" style="194" customWidth="1"/>
    <col min="6665" max="6665" width="8.5546875" style="194" customWidth="1"/>
    <col min="6666" max="6666" width="9.88671875" style="194" customWidth="1"/>
    <col min="6667" max="6667" width="7.5546875" style="194" customWidth="1"/>
    <col min="6668" max="6668" width="7.88671875" style="194" customWidth="1"/>
    <col min="6669" max="6669" width="11.88671875" style="194" customWidth="1"/>
    <col min="6670" max="6671" width="7.44140625" style="194" customWidth="1"/>
    <col min="6672" max="6914" width="6.6640625" style="194"/>
    <col min="6915" max="6915" width="11.44140625" style="194" customWidth="1"/>
    <col min="6916" max="6916" width="8.88671875" style="194" customWidth="1"/>
    <col min="6917" max="6917" width="8" style="194" customWidth="1"/>
    <col min="6918" max="6918" width="7" style="194" customWidth="1"/>
    <col min="6919" max="6919" width="10.88671875" style="194" customWidth="1"/>
    <col min="6920" max="6920" width="11.88671875" style="194" customWidth="1"/>
    <col min="6921" max="6921" width="8.5546875" style="194" customWidth="1"/>
    <col min="6922" max="6922" width="9.88671875" style="194" customWidth="1"/>
    <col min="6923" max="6923" width="7.5546875" style="194" customWidth="1"/>
    <col min="6924" max="6924" width="7.88671875" style="194" customWidth="1"/>
    <col min="6925" max="6925" width="11.88671875" style="194" customWidth="1"/>
    <col min="6926" max="6927" width="7.44140625" style="194" customWidth="1"/>
    <col min="6928" max="7170" width="6.6640625" style="194"/>
    <col min="7171" max="7171" width="11.44140625" style="194" customWidth="1"/>
    <col min="7172" max="7172" width="8.88671875" style="194" customWidth="1"/>
    <col min="7173" max="7173" width="8" style="194" customWidth="1"/>
    <col min="7174" max="7174" width="7" style="194" customWidth="1"/>
    <col min="7175" max="7175" width="10.88671875" style="194" customWidth="1"/>
    <col min="7176" max="7176" width="11.88671875" style="194" customWidth="1"/>
    <col min="7177" max="7177" width="8.5546875" style="194" customWidth="1"/>
    <col min="7178" max="7178" width="9.88671875" style="194" customWidth="1"/>
    <col min="7179" max="7179" width="7.5546875" style="194" customWidth="1"/>
    <col min="7180" max="7180" width="7.88671875" style="194" customWidth="1"/>
    <col min="7181" max="7181" width="11.88671875" style="194" customWidth="1"/>
    <col min="7182" max="7183" width="7.44140625" style="194" customWidth="1"/>
    <col min="7184" max="7426" width="6.6640625" style="194"/>
    <col min="7427" max="7427" width="11.44140625" style="194" customWidth="1"/>
    <col min="7428" max="7428" width="8.88671875" style="194" customWidth="1"/>
    <col min="7429" max="7429" width="8" style="194" customWidth="1"/>
    <col min="7430" max="7430" width="7" style="194" customWidth="1"/>
    <col min="7431" max="7431" width="10.88671875" style="194" customWidth="1"/>
    <col min="7432" max="7432" width="11.88671875" style="194" customWidth="1"/>
    <col min="7433" max="7433" width="8.5546875" style="194" customWidth="1"/>
    <col min="7434" max="7434" width="9.88671875" style="194" customWidth="1"/>
    <col min="7435" max="7435" width="7.5546875" style="194" customWidth="1"/>
    <col min="7436" max="7436" width="7.88671875" style="194" customWidth="1"/>
    <col min="7437" max="7437" width="11.88671875" style="194" customWidth="1"/>
    <col min="7438" max="7439" width="7.44140625" style="194" customWidth="1"/>
    <col min="7440" max="7682" width="6.6640625" style="194"/>
    <col min="7683" max="7683" width="11.44140625" style="194" customWidth="1"/>
    <col min="7684" max="7684" width="8.88671875" style="194" customWidth="1"/>
    <col min="7685" max="7685" width="8" style="194" customWidth="1"/>
    <col min="7686" max="7686" width="7" style="194" customWidth="1"/>
    <col min="7687" max="7687" width="10.88671875" style="194" customWidth="1"/>
    <col min="7688" max="7688" width="11.88671875" style="194" customWidth="1"/>
    <col min="7689" max="7689" width="8.5546875" style="194" customWidth="1"/>
    <col min="7690" max="7690" width="9.88671875" style="194" customWidth="1"/>
    <col min="7691" max="7691" width="7.5546875" style="194" customWidth="1"/>
    <col min="7692" max="7692" width="7.88671875" style="194" customWidth="1"/>
    <col min="7693" max="7693" width="11.88671875" style="194" customWidth="1"/>
    <col min="7694" max="7695" width="7.44140625" style="194" customWidth="1"/>
    <col min="7696" max="7938" width="6.6640625" style="194"/>
    <col min="7939" max="7939" width="11.44140625" style="194" customWidth="1"/>
    <col min="7940" max="7940" width="8.88671875" style="194" customWidth="1"/>
    <col min="7941" max="7941" width="8" style="194" customWidth="1"/>
    <col min="7942" max="7942" width="7" style="194" customWidth="1"/>
    <col min="7943" max="7943" width="10.88671875" style="194" customWidth="1"/>
    <col min="7944" max="7944" width="11.88671875" style="194" customWidth="1"/>
    <col min="7945" max="7945" width="8.5546875" style="194" customWidth="1"/>
    <col min="7946" max="7946" width="9.88671875" style="194" customWidth="1"/>
    <col min="7947" max="7947" width="7.5546875" style="194" customWidth="1"/>
    <col min="7948" max="7948" width="7.88671875" style="194" customWidth="1"/>
    <col min="7949" max="7949" width="11.88671875" style="194" customWidth="1"/>
    <col min="7950" max="7951" width="7.44140625" style="194" customWidth="1"/>
    <col min="7952" max="8194" width="6.6640625" style="194"/>
    <col min="8195" max="8195" width="11.44140625" style="194" customWidth="1"/>
    <col min="8196" max="8196" width="8.88671875" style="194" customWidth="1"/>
    <col min="8197" max="8197" width="8" style="194" customWidth="1"/>
    <col min="8198" max="8198" width="7" style="194" customWidth="1"/>
    <col min="8199" max="8199" width="10.88671875" style="194" customWidth="1"/>
    <col min="8200" max="8200" width="11.88671875" style="194" customWidth="1"/>
    <col min="8201" max="8201" width="8.5546875" style="194" customWidth="1"/>
    <col min="8202" max="8202" width="9.88671875" style="194" customWidth="1"/>
    <col min="8203" max="8203" width="7.5546875" style="194" customWidth="1"/>
    <col min="8204" max="8204" width="7.88671875" style="194" customWidth="1"/>
    <col min="8205" max="8205" width="11.88671875" style="194" customWidth="1"/>
    <col min="8206" max="8207" width="7.44140625" style="194" customWidth="1"/>
    <col min="8208" max="8450" width="6.6640625" style="194"/>
    <col min="8451" max="8451" width="11.44140625" style="194" customWidth="1"/>
    <col min="8452" max="8452" width="8.88671875" style="194" customWidth="1"/>
    <col min="8453" max="8453" width="8" style="194" customWidth="1"/>
    <col min="8454" max="8454" width="7" style="194" customWidth="1"/>
    <col min="8455" max="8455" width="10.88671875" style="194" customWidth="1"/>
    <col min="8456" max="8456" width="11.88671875" style="194" customWidth="1"/>
    <col min="8457" max="8457" width="8.5546875" style="194" customWidth="1"/>
    <col min="8458" max="8458" width="9.88671875" style="194" customWidth="1"/>
    <col min="8459" max="8459" width="7.5546875" style="194" customWidth="1"/>
    <col min="8460" max="8460" width="7.88671875" style="194" customWidth="1"/>
    <col min="8461" max="8461" width="11.88671875" style="194" customWidth="1"/>
    <col min="8462" max="8463" width="7.44140625" style="194" customWidth="1"/>
    <col min="8464" max="8706" width="6.6640625" style="194"/>
    <col min="8707" max="8707" width="11.44140625" style="194" customWidth="1"/>
    <col min="8708" max="8708" width="8.88671875" style="194" customWidth="1"/>
    <col min="8709" max="8709" width="8" style="194" customWidth="1"/>
    <col min="8710" max="8710" width="7" style="194" customWidth="1"/>
    <col min="8711" max="8711" width="10.88671875" style="194" customWidth="1"/>
    <col min="8712" max="8712" width="11.88671875" style="194" customWidth="1"/>
    <col min="8713" max="8713" width="8.5546875" style="194" customWidth="1"/>
    <col min="8714" max="8714" width="9.88671875" style="194" customWidth="1"/>
    <col min="8715" max="8715" width="7.5546875" style="194" customWidth="1"/>
    <col min="8716" max="8716" width="7.88671875" style="194" customWidth="1"/>
    <col min="8717" max="8717" width="11.88671875" style="194" customWidth="1"/>
    <col min="8718" max="8719" width="7.44140625" style="194" customWidth="1"/>
    <col min="8720" max="8962" width="6.6640625" style="194"/>
    <col min="8963" max="8963" width="11.44140625" style="194" customWidth="1"/>
    <col min="8964" max="8964" width="8.88671875" style="194" customWidth="1"/>
    <col min="8965" max="8965" width="8" style="194" customWidth="1"/>
    <col min="8966" max="8966" width="7" style="194" customWidth="1"/>
    <col min="8967" max="8967" width="10.88671875" style="194" customWidth="1"/>
    <col min="8968" max="8968" width="11.88671875" style="194" customWidth="1"/>
    <col min="8969" max="8969" width="8.5546875" style="194" customWidth="1"/>
    <col min="8970" max="8970" width="9.88671875" style="194" customWidth="1"/>
    <col min="8971" max="8971" width="7.5546875" style="194" customWidth="1"/>
    <col min="8972" max="8972" width="7.88671875" style="194" customWidth="1"/>
    <col min="8973" max="8973" width="11.88671875" style="194" customWidth="1"/>
    <col min="8974" max="8975" width="7.44140625" style="194" customWidth="1"/>
    <col min="8976" max="9218" width="6.6640625" style="194"/>
    <col min="9219" max="9219" width="11.44140625" style="194" customWidth="1"/>
    <col min="9220" max="9220" width="8.88671875" style="194" customWidth="1"/>
    <col min="9221" max="9221" width="8" style="194" customWidth="1"/>
    <col min="9222" max="9222" width="7" style="194" customWidth="1"/>
    <col min="9223" max="9223" width="10.88671875" style="194" customWidth="1"/>
    <col min="9224" max="9224" width="11.88671875" style="194" customWidth="1"/>
    <col min="9225" max="9225" width="8.5546875" style="194" customWidth="1"/>
    <col min="9226" max="9226" width="9.88671875" style="194" customWidth="1"/>
    <col min="9227" max="9227" width="7.5546875" style="194" customWidth="1"/>
    <col min="9228" max="9228" width="7.88671875" style="194" customWidth="1"/>
    <col min="9229" max="9229" width="11.88671875" style="194" customWidth="1"/>
    <col min="9230" max="9231" width="7.44140625" style="194" customWidth="1"/>
    <col min="9232" max="9474" width="6.6640625" style="194"/>
    <col min="9475" max="9475" width="11.44140625" style="194" customWidth="1"/>
    <col min="9476" max="9476" width="8.88671875" style="194" customWidth="1"/>
    <col min="9477" max="9477" width="8" style="194" customWidth="1"/>
    <col min="9478" max="9478" width="7" style="194" customWidth="1"/>
    <col min="9479" max="9479" width="10.88671875" style="194" customWidth="1"/>
    <col min="9480" max="9480" width="11.88671875" style="194" customWidth="1"/>
    <col min="9481" max="9481" width="8.5546875" style="194" customWidth="1"/>
    <col min="9482" max="9482" width="9.88671875" style="194" customWidth="1"/>
    <col min="9483" max="9483" width="7.5546875" style="194" customWidth="1"/>
    <col min="9484" max="9484" width="7.88671875" style="194" customWidth="1"/>
    <col min="9485" max="9485" width="11.88671875" style="194" customWidth="1"/>
    <col min="9486" max="9487" width="7.44140625" style="194" customWidth="1"/>
    <col min="9488" max="9730" width="6.6640625" style="194"/>
    <col min="9731" max="9731" width="11.44140625" style="194" customWidth="1"/>
    <col min="9732" max="9732" width="8.88671875" style="194" customWidth="1"/>
    <col min="9733" max="9733" width="8" style="194" customWidth="1"/>
    <col min="9734" max="9734" width="7" style="194" customWidth="1"/>
    <col min="9735" max="9735" width="10.88671875" style="194" customWidth="1"/>
    <col min="9736" max="9736" width="11.88671875" style="194" customWidth="1"/>
    <col min="9737" max="9737" width="8.5546875" style="194" customWidth="1"/>
    <col min="9738" max="9738" width="9.88671875" style="194" customWidth="1"/>
    <col min="9739" max="9739" width="7.5546875" style="194" customWidth="1"/>
    <col min="9740" max="9740" width="7.88671875" style="194" customWidth="1"/>
    <col min="9741" max="9741" width="11.88671875" style="194" customWidth="1"/>
    <col min="9742" max="9743" width="7.44140625" style="194" customWidth="1"/>
    <col min="9744" max="9986" width="6.6640625" style="194"/>
    <col min="9987" max="9987" width="11.44140625" style="194" customWidth="1"/>
    <col min="9988" max="9988" width="8.88671875" style="194" customWidth="1"/>
    <col min="9989" max="9989" width="8" style="194" customWidth="1"/>
    <col min="9990" max="9990" width="7" style="194" customWidth="1"/>
    <col min="9991" max="9991" width="10.88671875" style="194" customWidth="1"/>
    <col min="9992" max="9992" width="11.88671875" style="194" customWidth="1"/>
    <col min="9993" max="9993" width="8.5546875" style="194" customWidth="1"/>
    <col min="9994" max="9994" width="9.88671875" style="194" customWidth="1"/>
    <col min="9995" max="9995" width="7.5546875" style="194" customWidth="1"/>
    <col min="9996" max="9996" width="7.88671875" style="194" customWidth="1"/>
    <col min="9997" max="9997" width="11.88671875" style="194" customWidth="1"/>
    <col min="9998" max="9999" width="7.44140625" style="194" customWidth="1"/>
    <col min="10000" max="10242" width="6.6640625" style="194"/>
    <col min="10243" max="10243" width="11.44140625" style="194" customWidth="1"/>
    <col min="10244" max="10244" width="8.88671875" style="194" customWidth="1"/>
    <col min="10245" max="10245" width="8" style="194" customWidth="1"/>
    <col min="10246" max="10246" width="7" style="194" customWidth="1"/>
    <col min="10247" max="10247" width="10.88671875" style="194" customWidth="1"/>
    <col min="10248" max="10248" width="11.88671875" style="194" customWidth="1"/>
    <col min="10249" max="10249" width="8.5546875" style="194" customWidth="1"/>
    <col min="10250" max="10250" width="9.88671875" style="194" customWidth="1"/>
    <col min="10251" max="10251" width="7.5546875" style="194" customWidth="1"/>
    <col min="10252" max="10252" width="7.88671875" style="194" customWidth="1"/>
    <col min="10253" max="10253" width="11.88671875" style="194" customWidth="1"/>
    <col min="10254" max="10255" width="7.44140625" style="194" customWidth="1"/>
    <col min="10256" max="10498" width="6.6640625" style="194"/>
    <col min="10499" max="10499" width="11.44140625" style="194" customWidth="1"/>
    <col min="10500" max="10500" width="8.88671875" style="194" customWidth="1"/>
    <col min="10501" max="10501" width="8" style="194" customWidth="1"/>
    <col min="10502" max="10502" width="7" style="194" customWidth="1"/>
    <col min="10503" max="10503" width="10.88671875" style="194" customWidth="1"/>
    <col min="10504" max="10504" width="11.88671875" style="194" customWidth="1"/>
    <col min="10505" max="10505" width="8.5546875" style="194" customWidth="1"/>
    <col min="10506" max="10506" width="9.88671875" style="194" customWidth="1"/>
    <col min="10507" max="10507" width="7.5546875" style="194" customWidth="1"/>
    <col min="10508" max="10508" width="7.88671875" style="194" customWidth="1"/>
    <col min="10509" max="10509" width="11.88671875" style="194" customWidth="1"/>
    <col min="10510" max="10511" width="7.44140625" style="194" customWidth="1"/>
    <col min="10512" max="10754" width="6.6640625" style="194"/>
    <col min="10755" max="10755" width="11.44140625" style="194" customWidth="1"/>
    <col min="10756" max="10756" width="8.88671875" style="194" customWidth="1"/>
    <col min="10757" max="10757" width="8" style="194" customWidth="1"/>
    <col min="10758" max="10758" width="7" style="194" customWidth="1"/>
    <col min="10759" max="10759" width="10.88671875" style="194" customWidth="1"/>
    <col min="10760" max="10760" width="11.88671875" style="194" customWidth="1"/>
    <col min="10761" max="10761" width="8.5546875" style="194" customWidth="1"/>
    <col min="10762" max="10762" width="9.88671875" style="194" customWidth="1"/>
    <col min="10763" max="10763" width="7.5546875" style="194" customWidth="1"/>
    <col min="10764" max="10764" width="7.88671875" style="194" customWidth="1"/>
    <col min="10765" max="10765" width="11.88671875" style="194" customWidth="1"/>
    <col min="10766" max="10767" width="7.44140625" style="194" customWidth="1"/>
    <col min="10768" max="11010" width="6.6640625" style="194"/>
    <col min="11011" max="11011" width="11.44140625" style="194" customWidth="1"/>
    <col min="11012" max="11012" width="8.88671875" style="194" customWidth="1"/>
    <col min="11013" max="11013" width="8" style="194" customWidth="1"/>
    <col min="11014" max="11014" width="7" style="194" customWidth="1"/>
    <col min="11015" max="11015" width="10.88671875" style="194" customWidth="1"/>
    <col min="11016" max="11016" width="11.88671875" style="194" customWidth="1"/>
    <col min="11017" max="11017" width="8.5546875" style="194" customWidth="1"/>
    <col min="11018" max="11018" width="9.88671875" style="194" customWidth="1"/>
    <col min="11019" max="11019" width="7.5546875" style="194" customWidth="1"/>
    <col min="11020" max="11020" width="7.88671875" style="194" customWidth="1"/>
    <col min="11021" max="11021" width="11.88671875" style="194" customWidth="1"/>
    <col min="11022" max="11023" width="7.44140625" style="194" customWidth="1"/>
    <col min="11024" max="11266" width="6.6640625" style="194"/>
    <col min="11267" max="11267" width="11.44140625" style="194" customWidth="1"/>
    <col min="11268" max="11268" width="8.88671875" style="194" customWidth="1"/>
    <col min="11269" max="11269" width="8" style="194" customWidth="1"/>
    <col min="11270" max="11270" width="7" style="194" customWidth="1"/>
    <col min="11271" max="11271" width="10.88671875" style="194" customWidth="1"/>
    <col min="11272" max="11272" width="11.88671875" style="194" customWidth="1"/>
    <col min="11273" max="11273" width="8.5546875" style="194" customWidth="1"/>
    <col min="11274" max="11274" width="9.88671875" style="194" customWidth="1"/>
    <col min="11275" max="11275" width="7.5546875" style="194" customWidth="1"/>
    <col min="11276" max="11276" width="7.88671875" style="194" customWidth="1"/>
    <col min="11277" max="11277" width="11.88671875" style="194" customWidth="1"/>
    <col min="11278" max="11279" width="7.44140625" style="194" customWidth="1"/>
    <col min="11280" max="11522" width="6.6640625" style="194"/>
    <col min="11523" max="11523" width="11.44140625" style="194" customWidth="1"/>
    <col min="11524" max="11524" width="8.88671875" style="194" customWidth="1"/>
    <col min="11525" max="11525" width="8" style="194" customWidth="1"/>
    <col min="11526" max="11526" width="7" style="194" customWidth="1"/>
    <col min="11527" max="11527" width="10.88671875" style="194" customWidth="1"/>
    <col min="11528" max="11528" width="11.88671875" style="194" customWidth="1"/>
    <col min="11529" max="11529" width="8.5546875" style="194" customWidth="1"/>
    <col min="11530" max="11530" width="9.88671875" style="194" customWidth="1"/>
    <col min="11531" max="11531" width="7.5546875" style="194" customWidth="1"/>
    <col min="11532" max="11532" width="7.88671875" style="194" customWidth="1"/>
    <col min="11533" max="11533" width="11.88671875" style="194" customWidth="1"/>
    <col min="11534" max="11535" width="7.44140625" style="194" customWidth="1"/>
    <col min="11536" max="11778" width="6.6640625" style="194"/>
    <col min="11779" max="11779" width="11.44140625" style="194" customWidth="1"/>
    <col min="11780" max="11780" width="8.88671875" style="194" customWidth="1"/>
    <col min="11781" max="11781" width="8" style="194" customWidth="1"/>
    <col min="11782" max="11782" width="7" style="194" customWidth="1"/>
    <col min="11783" max="11783" width="10.88671875" style="194" customWidth="1"/>
    <col min="11784" max="11784" width="11.88671875" style="194" customWidth="1"/>
    <col min="11785" max="11785" width="8.5546875" style="194" customWidth="1"/>
    <col min="11786" max="11786" width="9.88671875" style="194" customWidth="1"/>
    <col min="11787" max="11787" width="7.5546875" style="194" customWidth="1"/>
    <col min="11788" max="11788" width="7.88671875" style="194" customWidth="1"/>
    <col min="11789" max="11789" width="11.88671875" style="194" customWidth="1"/>
    <col min="11790" max="11791" width="7.44140625" style="194" customWidth="1"/>
    <col min="11792" max="12034" width="6.6640625" style="194"/>
    <col min="12035" max="12035" width="11.44140625" style="194" customWidth="1"/>
    <col min="12036" max="12036" width="8.88671875" style="194" customWidth="1"/>
    <col min="12037" max="12037" width="8" style="194" customWidth="1"/>
    <col min="12038" max="12038" width="7" style="194" customWidth="1"/>
    <col min="12039" max="12039" width="10.88671875" style="194" customWidth="1"/>
    <col min="12040" max="12040" width="11.88671875" style="194" customWidth="1"/>
    <col min="12041" max="12041" width="8.5546875" style="194" customWidth="1"/>
    <col min="12042" max="12042" width="9.88671875" style="194" customWidth="1"/>
    <col min="12043" max="12043" width="7.5546875" style="194" customWidth="1"/>
    <col min="12044" max="12044" width="7.88671875" style="194" customWidth="1"/>
    <col min="12045" max="12045" width="11.88671875" style="194" customWidth="1"/>
    <col min="12046" max="12047" width="7.44140625" style="194" customWidth="1"/>
    <col min="12048" max="12290" width="6.6640625" style="194"/>
    <col min="12291" max="12291" width="11.44140625" style="194" customWidth="1"/>
    <col min="12292" max="12292" width="8.88671875" style="194" customWidth="1"/>
    <col min="12293" max="12293" width="8" style="194" customWidth="1"/>
    <col min="12294" max="12294" width="7" style="194" customWidth="1"/>
    <col min="12295" max="12295" width="10.88671875" style="194" customWidth="1"/>
    <col min="12296" max="12296" width="11.88671875" style="194" customWidth="1"/>
    <col min="12297" max="12297" width="8.5546875" style="194" customWidth="1"/>
    <col min="12298" max="12298" width="9.88671875" style="194" customWidth="1"/>
    <col min="12299" max="12299" width="7.5546875" style="194" customWidth="1"/>
    <col min="12300" max="12300" width="7.88671875" style="194" customWidth="1"/>
    <col min="12301" max="12301" width="11.88671875" style="194" customWidth="1"/>
    <col min="12302" max="12303" width="7.44140625" style="194" customWidth="1"/>
    <col min="12304" max="12546" width="6.6640625" style="194"/>
    <col min="12547" max="12547" width="11.44140625" style="194" customWidth="1"/>
    <col min="12548" max="12548" width="8.88671875" style="194" customWidth="1"/>
    <col min="12549" max="12549" width="8" style="194" customWidth="1"/>
    <col min="12550" max="12550" width="7" style="194" customWidth="1"/>
    <col min="12551" max="12551" width="10.88671875" style="194" customWidth="1"/>
    <col min="12552" max="12552" width="11.88671875" style="194" customWidth="1"/>
    <col min="12553" max="12553" width="8.5546875" style="194" customWidth="1"/>
    <col min="12554" max="12554" width="9.88671875" style="194" customWidth="1"/>
    <col min="12555" max="12555" width="7.5546875" style="194" customWidth="1"/>
    <col min="12556" max="12556" width="7.88671875" style="194" customWidth="1"/>
    <col min="12557" max="12557" width="11.88671875" style="194" customWidth="1"/>
    <col min="12558" max="12559" width="7.44140625" style="194" customWidth="1"/>
    <col min="12560" max="12802" width="6.6640625" style="194"/>
    <col min="12803" max="12803" width="11.44140625" style="194" customWidth="1"/>
    <col min="12804" max="12804" width="8.88671875" style="194" customWidth="1"/>
    <col min="12805" max="12805" width="8" style="194" customWidth="1"/>
    <col min="12806" max="12806" width="7" style="194" customWidth="1"/>
    <col min="12807" max="12807" width="10.88671875" style="194" customWidth="1"/>
    <col min="12808" max="12808" width="11.88671875" style="194" customWidth="1"/>
    <col min="12809" max="12809" width="8.5546875" style="194" customWidth="1"/>
    <col min="12810" max="12810" width="9.88671875" style="194" customWidth="1"/>
    <col min="12811" max="12811" width="7.5546875" style="194" customWidth="1"/>
    <col min="12812" max="12812" width="7.88671875" style="194" customWidth="1"/>
    <col min="12813" max="12813" width="11.88671875" style="194" customWidth="1"/>
    <col min="12814" max="12815" width="7.44140625" style="194" customWidth="1"/>
    <col min="12816" max="13058" width="6.6640625" style="194"/>
    <col min="13059" max="13059" width="11.44140625" style="194" customWidth="1"/>
    <col min="13060" max="13060" width="8.88671875" style="194" customWidth="1"/>
    <col min="13061" max="13061" width="8" style="194" customWidth="1"/>
    <col min="13062" max="13062" width="7" style="194" customWidth="1"/>
    <col min="13063" max="13063" width="10.88671875" style="194" customWidth="1"/>
    <col min="13064" max="13064" width="11.88671875" style="194" customWidth="1"/>
    <col min="13065" max="13065" width="8.5546875" style="194" customWidth="1"/>
    <col min="13066" max="13066" width="9.88671875" style="194" customWidth="1"/>
    <col min="13067" max="13067" width="7.5546875" style="194" customWidth="1"/>
    <col min="13068" max="13068" width="7.88671875" style="194" customWidth="1"/>
    <col min="13069" max="13069" width="11.88671875" style="194" customWidth="1"/>
    <col min="13070" max="13071" width="7.44140625" style="194" customWidth="1"/>
    <col min="13072" max="13314" width="6.6640625" style="194"/>
    <col min="13315" max="13315" width="11.44140625" style="194" customWidth="1"/>
    <col min="13316" max="13316" width="8.88671875" style="194" customWidth="1"/>
    <col min="13317" max="13317" width="8" style="194" customWidth="1"/>
    <col min="13318" max="13318" width="7" style="194" customWidth="1"/>
    <col min="13319" max="13319" width="10.88671875" style="194" customWidth="1"/>
    <col min="13320" max="13320" width="11.88671875" style="194" customWidth="1"/>
    <col min="13321" max="13321" width="8.5546875" style="194" customWidth="1"/>
    <col min="13322" max="13322" width="9.88671875" style="194" customWidth="1"/>
    <col min="13323" max="13323" width="7.5546875" style="194" customWidth="1"/>
    <col min="13324" max="13324" width="7.88671875" style="194" customWidth="1"/>
    <col min="13325" max="13325" width="11.88671875" style="194" customWidth="1"/>
    <col min="13326" max="13327" width="7.44140625" style="194" customWidth="1"/>
    <col min="13328" max="13570" width="6.6640625" style="194"/>
    <col min="13571" max="13571" width="11.44140625" style="194" customWidth="1"/>
    <col min="13572" max="13572" width="8.88671875" style="194" customWidth="1"/>
    <col min="13573" max="13573" width="8" style="194" customWidth="1"/>
    <col min="13574" max="13574" width="7" style="194" customWidth="1"/>
    <col min="13575" max="13575" width="10.88671875" style="194" customWidth="1"/>
    <col min="13576" max="13576" width="11.88671875" style="194" customWidth="1"/>
    <col min="13577" max="13577" width="8.5546875" style="194" customWidth="1"/>
    <col min="13578" max="13578" width="9.88671875" style="194" customWidth="1"/>
    <col min="13579" max="13579" width="7.5546875" style="194" customWidth="1"/>
    <col min="13580" max="13580" width="7.88671875" style="194" customWidth="1"/>
    <col min="13581" max="13581" width="11.88671875" style="194" customWidth="1"/>
    <col min="13582" max="13583" width="7.44140625" style="194" customWidth="1"/>
    <col min="13584" max="13826" width="6.6640625" style="194"/>
    <col min="13827" max="13827" width="11.44140625" style="194" customWidth="1"/>
    <col min="13828" max="13828" width="8.88671875" style="194" customWidth="1"/>
    <col min="13829" max="13829" width="8" style="194" customWidth="1"/>
    <col min="13830" max="13830" width="7" style="194" customWidth="1"/>
    <col min="13831" max="13831" width="10.88671875" style="194" customWidth="1"/>
    <col min="13832" max="13832" width="11.88671875" style="194" customWidth="1"/>
    <col min="13833" max="13833" width="8.5546875" style="194" customWidth="1"/>
    <col min="13834" max="13834" width="9.88671875" style="194" customWidth="1"/>
    <col min="13835" max="13835" width="7.5546875" style="194" customWidth="1"/>
    <col min="13836" max="13836" width="7.88671875" style="194" customWidth="1"/>
    <col min="13837" max="13837" width="11.88671875" style="194" customWidth="1"/>
    <col min="13838" max="13839" width="7.44140625" style="194" customWidth="1"/>
    <col min="13840" max="14082" width="6.6640625" style="194"/>
    <col min="14083" max="14083" width="11.44140625" style="194" customWidth="1"/>
    <col min="14084" max="14084" width="8.88671875" style="194" customWidth="1"/>
    <col min="14085" max="14085" width="8" style="194" customWidth="1"/>
    <col min="14086" max="14086" width="7" style="194" customWidth="1"/>
    <col min="14087" max="14087" width="10.88671875" style="194" customWidth="1"/>
    <col min="14088" max="14088" width="11.88671875" style="194" customWidth="1"/>
    <col min="14089" max="14089" width="8.5546875" style="194" customWidth="1"/>
    <col min="14090" max="14090" width="9.88671875" style="194" customWidth="1"/>
    <col min="14091" max="14091" width="7.5546875" style="194" customWidth="1"/>
    <col min="14092" max="14092" width="7.88671875" style="194" customWidth="1"/>
    <col min="14093" max="14093" width="11.88671875" style="194" customWidth="1"/>
    <col min="14094" max="14095" width="7.44140625" style="194" customWidth="1"/>
    <col min="14096" max="14338" width="6.6640625" style="194"/>
    <col min="14339" max="14339" width="11.44140625" style="194" customWidth="1"/>
    <col min="14340" max="14340" width="8.88671875" style="194" customWidth="1"/>
    <col min="14341" max="14341" width="8" style="194" customWidth="1"/>
    <col min="14342" max="14342" width="7" style="194" customWidth="1"/>
    <col min="14343" max="14343" width="10.88671875" style="194" customWidth="1"/>
    <col min="14344" max="14344" width="11.88671875" style="194" customWidth="1"/>
    <col min="14345" max="14345" width="8.5546875" style="194" customWidth="1"/>
    <col min="14346" max="14346" width="9.88671875" style="194" customWidth="1"/>
    <col min="14347" max="14347" width="7.5546875" style="194" customWidth="1"/>
    <col min="14348" max="14348" width="7.88671875" style="194" customWidth="1"/>
    <col min="14349" max="14349" width="11.88671875" style="194" customWidth="1"/>
    <col min="14350" max="14351" width="7.44140625" style="194" customWidth="1"/>
    <col min="14352" max="14594" width="6.6640625" style="194"/>
    <col min="14595" max="14595" width="11.44140625" style="194" customWidth="1"/>
    <col min="14596" max="14596" width="8.88671875" style="194" customWidth="1"/>
    <col min="14597" max="14597" width="8" style="194" customWidth="1"/>
    <col min="14598" max="14598" width="7" style="194" customWidth="1"/>
    <col min="14599" max="14599" width="10.88671875" style="194" customWidth="1"/>
    <col min="14600" max="14600" width="11.88671875" style="194" customWidth="1"/>
    <col min="14601" max="14601" width="8.5546875" style="194" customWidth="1"/>
    <col min="14602" max="14602" width="9.88671875" style="194" customWidth="1"/>
    <col min="14603" max="14603" width="7.5546875" style="194" customWidth="1"/>
    <col min="14604" max="14604" width="7.88671875" style="194" customWidth="1"/>
    <col min="14605" max="14605" width="11.88671875" style="194" customWidth="1"/>
    <col min="14606" max="14607" width="7.44140625" style="194" customWidth="1"/>
    <col min="14608" max="14850" width="6.6640625" style="194"/>
    <col min="14851" max="14851" width="11.44140625" style="194" customWidth="1"/>
    <col min="14852" max="14852" width="8.88671875" style="194" customWidth="1"/>
    <col min="14853" max="14853" width="8" style="194" customWidth="1"/>
    <col min="14854" max="14854" width="7" style="194" customWidth="1"/>
    <col min="14855" max="14855" width="10.88671875" style="194" customWidth="1"/>
    <col min="14856" max="14856" width="11.88671875" style="194" customWidth="1"/>
    <col min="14857" max="14857" width="8.5546875" style="194" customWidth="1"/>
    <col min="14858" max="14858" width="9.88671875" style="194" customWidth="1"/>
    <col min="14859" max="14859" width="7.5546875" style="194" customWidth="1"/>
    <col min="14860" max="14860" width="7.88671875" style="194" customWidth="1"/>
    <col min="14861" max="14861" width="11.88671875" style="194" customWidth="1"/>
    <col min="14862" max="14863" width="7.44140625" style="194" customWidth="1"/>
    <col min="14864" max="15106" width="6.6640625" style="194"/>
    <col min="15107" max="15107" width="11.44140625" style="194" customWidth="1"/>
    <col min="15108" max="15108" width="8.88671875" style="194" customWidth="1"/>
    <col min="15109" max="15109" width="8" style="194" customWidth="1"/>
    <col min="15110" max="15110" width="7" style="194" customWidth="1"/>
    <col min="15111" max="15111" width="10.88671875" style="194" customWidth="1"/>
    <col min="15112" max="15112" width="11.88671875" style="194" customWidth="1"/>
    <col min="15113" max="15113" width="8.5546875" style="194" customWidth="1"/>
    <col min="15114" max="15114" width="9.88671875" style="194" customWidth="1"/>
    <col min="15115" max="15115" width="7.5546875" style="194" customWidth="1"/>
    <col min="15116" max="15116" width="7.88671875" style="194" customWidth="1"/>
    <col min="15117" max="15117" width="11.88671875" style="194" customWidth="1"/>
    <col min="15118" max="15119" width="7.44140625" style="194" customWidth="1"/>
    <col min="15120" max="15362" width="6.6640625" style="194"/>
    <col min="15363" max="15363" width="11.44140625" style="194" customWidth="1"/>
    <col min="15364" max="15364" width="8.88671875" style="194" customWidth="1"/>
    <col min="15365" max="15365" width="8" style="194" customWidth="1"/>
    <col min="15366" max="15366" width="7" style="194" customWidth="1"/>
    <col min="15367" max="15367" width="10.88671875" style="194" customWidth="1"/>
    <col min="15368" max="15368" width="11.88671875" style="194" customWidth="1"/>
    <col min="15369" max="15369" width="8.5546875" style="194" customWidth="1"/>
    <col min="15370" max="15370" width="9.88671875" style="194" customWidth="1"/>
    <col min="15371" max="15371" width="7.5546875" style="194" customWidth="1"/>
    <col min="15372" max="15372" width="7.88671875" style="194" customWidth="1"/>
    <col min="15373" max="15373" width="11.88671875" style="194" customWidth="1"/>
    <col min="15374" max="15375" width="7.44140625" style="194" customWidth="1"/>
    <col min="15376" max="15618" width="6.6640625" style="194"/>
    <col min="15619" max="15619" width="11.44140625" style="194" customWidth="1"/>
    <col min="15620" max="15620" width="8.88671875" style="194" customWidth="1"/>
    <col min="15621" max="15621" width="8" style="194" customWidth="1"/>
    <col min="15622" max="15622" width="7" style="194" customWidth="1"/>
    <col min="15623" max="15623" width="10.88671875" style="194" customWidth="1"/>
    <col min="15624" max="15624" width="11.88671875" style="194" customWidth="1"/>
    <col min="15625" max="15625" width="8.5546875" style="194" customWidth="1"/>
    <col min="15626" max="15626" width="9.88671875" style="194" customWidth="1"/>
    <col min="15627" max="15627" width="7.5546875" style="194" customWidth="1"/>
    <col min="15628" max="15628" width="7.88671875" style="194" customWidth="1"/>
    <col min="15629" max="15629" width="11.88671875" style="194" customWidth="1"/>
    <col min="15630" max="15631" width="7.44140625" style="194" customWidth="1"/>
    <col min="15632" max="15874" width="6.6640625" style="194"/>
    <col min="15875" max="15875" width="11.44140625" style="194" customWidth="1"/>
    <col min="15876" max="15876" width="8.88671875" style="194" customWidth="1"/>
    <col min="15877" max="15877" width="8" style="194" customWidth="1"/>
    <col min="15878" max="15878" width="7" style="194" customWidth="1"/>
    <col min="15879" max="15879" width="10.88671875" style="194" customWidth="1"/>
    <col min="15880" max="15880" width="11.88671875" style="194" customWidth="1"/>
    <col min="15881" max="15881" width="8.5546875" style="194" customWidth="1"/>
    <col min="15882" max="15882" width="9.88671875" style="194" customWidth="1"/>
    <col min="15883" max="15883" width="7.5546875" style="194" customWidth="1"/>
    <col min="15884" max="15884" width="7.88671875" style="194" customWidth="1"/>
    <col min="15885" max="15885" width="11.88671875" style="194" customWidth="1"/>
    <col min="15886" max="15887" width="7.44140625" style="194" customWidth="1"/>
    <col min="15888" max="16130" width="6.6640625" style="194"/>
    <col min="16131" max="16131" width="11.44140625" style="194" customWidth="1"/>
    <col min="16132" max="16132" width="8.88671875" style="194" customWidth="1"/>
    <col min="16133" max="16133" width="8" style="194" customWidth="1"/>
    <col min="16134" max="16134" width="7" style="194" customWidth="1"/>
    <col min="16135" max="16135" width="10.88671875" style="194" customWidth="1"/>
    <col min="16136" max="16136" width="11.88671875" style="194" customWidth="1"/>
    <col min="16137" max="16137" width="8.5546875" style="194" customWidth="1"/>
    <col min="16138" max="16138" width="9.88671875" style="194" customWidth="1"/>
    <col min="16139" max="16139" width="7.5546875" style="194" customWidth="1"/>
    <col min="16140" max="16140" width="7.88671875" style="194" customWidth="1"/>
    <col min="16141" max="16141" width="11.88671875" style="194" customWidth="1"/>
    <col min="16142" max="16143" width="7.44140625" style="194" customWidth="1"/>
    <col min="16144" max="16384" width="6.6640625" style="194"/>
  </cols>
  <sheetData>
    <row r="1" spans="1:249" s="51" customFormat="1">
      <c r="A1" s="289" t="s">
        <v>168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249" ht="21">
      <c r="A2" s="327" t="s">
        <v>74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192"/>
      <c r="O2" s="192"/>
    </row>
    <row r="3" spans="1:249" s="19" customFormat="1" ht="15" customHeight="1">
      <c r="A3" s="271" t="str">
        <f>"на "&amp;'обща информация'!G8&amp;", гр. "&amp;'обща информация'!G9</f>
        <v>на "ВОДОСНАБДЯВАНЕ И КАНАЛИЗАЦИЯ" ЕООД, гр. БЛАГОЕВГРАД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249" s="19" customFormat="1" ht="15" customHeight="1">
      <c r="A4" s="271" t="str">
        <f>"ЕИК по БУЛСТАТ: " &amp;'обща информация'!G10</f>
        <v>ЕИК по БУЛСТАТ: 811047831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spans="1:249" s="19" customFormat="1" ht="15" customHeight="1">
      <c r="A5" s="271" t="str">
        <f>"за: " &amp;'обща информация'!G12</f>
        <v>за: 31.03.2020 г.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49" ht="2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192"/>
      <c r="O6" s="192"/>
    </row>
    <row r="7" spans="1:249" ht="14.4" thickBot="1">
      <c r="A7" s="195"/>
      <c r="B7" s="195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7"/>
    </row>
    <row r="8" spans="1:249" s="193" customFormat="1" ht="24" customHeight="1">
      <c r="A8" s="329" t="s">
        <v>151</v>
      </c>
      <c r="B8" s="332" t="s">
        <v>75</v>
      </c>
      <c r="C8" s="332" t="s">
        <v>150</v>
      </c>
      <c r="D8" s="332" t="s">
        <v>149</v>
      </c>
      <c r="E8" s="332" t="s">
        <v>148</v>
      </c>
      <c r="F8" s="335" t="s">
        <v>147</v>
      </c>
      <c r="G8" s="335"/>
      <c r="H8" s="335"/>
      <c r="I8" s="335"/>
      <c r="J8" s="332" t="s">
        <v>156</v>
      </c>
      <c r="K8" s="332"/>
      <c r="L8" s="332"/>
      <c r="M8" s="338" t="s">
        <v>379</v>
      </c>
    </row>
    <row r="9" spans="1:249" s="193" customFormat="1" ht="24" customHeight="1">
      <c r="A9" s="330"/>
      <c r="B9" s="333"/>
      <c r="C9" s="333"/>
      <c r="D9" s="333"/>
      <c r="E9" s="333"/>
      <c r="F9" s="333" t="s">
        <v>76</v>
      </c>
      <c r="G9" s="333" t="s">
        <v>373</v>
      </c>
      <c r="H9" s="333" t="s">
        <v>152</v>
      </c>
      <c r="I9" s="333" t="s">
        <v>77</v>
      </c>
      <c r="J9" s="333" t="s">
        <v>146</v>
      </c>
      <c r="K9" s="333"/>
      <c r="L9" s="336" t="s">
        <v>378</v>
      </c>
      <c r="M9" s="339"/>
    </row>
    <row r="10" spans="1:249" s="193" customFormat="1" ht="27" thickBot="1">
      <c r="A10" s="331"/>
      <c r="B10" s="334"/>
      <c r="C10" s="334"/>
      <c r="D10" s="334"/>
      <c r="E10" s="334"/>
      <c r="F10" s="334"/>
      <c r="G10" s="334"/>
      <c r="H10" s="334"/>
      <c r="I10" s="334"/>
      <c r="J10" s="217" t="s">
        <v>78</v>
      </c>
      <c r="K10" s="217" t="s">
        <v>79</v>
      </c>
      <c r="L10" s="337"/>
      <c r="M10" s="340"/>
    </row>
    <row r="11" spans="1:249">
      <c r="A11" s="214" t="s">
        <v>80</v>
      </c>
      <c r="B11" s="215">
        <v>61610</v>
      </c>
      <c r="C11" s="231">
        <v>567</v>
      </c>
      <c r="D11" s="231"/>
      <c r="E11" s="231">
        <v>153</v>
      </c>
      <c r="F11" s="231">
        <v>2427</v>
      </c>
      <c r="G11" s="231"/>
      <c r="H11" s="231"/>
      <c r="I11" s="231">
        <v>852</v>
      </c>
      <c r="J11" s="231">
        <v>982</v>
      </c>
      <c r="K11" s="231"/>
      <c r="L11" s="231"/>
      <c r="M11" s="216">
        <f>SUM(C11:L11)</f>
        <v>4981</v>
      </c>
      <c r="IJ11" s="194"/>
      <c r="IK11" s="194"/>
      <c r="IL11" s="194"/>
      <c r="IM11" s="194"/>
      <c r="IN11" s="194"/>
      <c r="IO11" s="194"/>
    </row>
    <row r="12" spans="1:249" ht="15" customHeight="1">
      <c r="A12" s="183" t="s">
        <v>318</v>
      </c>
      <c r="B12" s="54">
        <v>61620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11">
        <f t="shared" ref="M12:M28" si="0">SUM(C12:L12)</f>
        <v>0</v>
      </c>
      <c r="IJ12" s="194"/>
      <c r="IK12" s="194"/>
      <c r="IL12" s="194"/>
      <c r="IM12" s="194"/>
      <c r="IN12" s="194"/>
      <c r="IO12" s="194"/>
    </row>
    <row r="13" spans="1:249" ht="15" customHeight="1">
      <c r="A13" s="183" t="s">
        <v>319</v>
      </c>
      <c r="B13" s="54">
        <v>61630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11">
        <f t="shared" si="0"/>
        <v>0</v>
      </c>
      <c r="IJ13" s="194"/>
      <c r="IK13" s="194"/>
      <c r="IL13" s="194"/>
      <c r="IM13" s="194"/>
      <c r="IN13" s="194"/>
      <c r="IO13" s="194"/>
    </row>
    <row r="14" spans="1:249" ht="31.5" customHeight="1">
      <c r="A14" s="182" t="s">
        <v>320</v>
      </c>
      <c r="B14" s="54">
        <v>61640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11">
        <f t="shared" si="0"/>
        <v>0</v>
      </c>
      <c r="IJ14" s="194"/>
      <c r="IK14" s="194"/>
      <c r="IL14" s="194"/>
      <c r="IM14" s="194"/>
      <c r="IN14" s="194"/>
      <c r="IO14" s="194"/>
    </row>
    <row r="15" spans="1:249">
      <c r="A15" s="183" t="s">
        <v>321</v>
      </c>
      <c r="B15" s="54">
        <v>61650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11">
        <f t="shared" si="0"/>
        <v>0</v>
      </c>
      <c r="IJ15" s="194"/>
      <c r="IK15" s="194"/>
      <c r="IL15" s="194"/>
      <c r="IM15" s="194"/>
      <c r="IN15" s="194"/>
      <c r="IO15" s="194"/>
    </row>
    <row r="16" spans="1:249" ht="15" customHeight="1">
      <c r="A16" s="184" t="s">
        <v>322</v>
      </c>
      <c r="B16" s="54">
        <v>61651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11">
        <f t="shared" si="0"/>
        <v>0</v>
      </c>
      <c r="IJ16" s="194"/>
      <c r="IK16" s="194"/>
      <c r="IL16" s="194"/>
      <c r="IM16" s="194"/>
      <c r="IN16" s="194"/>
      <c r="IO16" s="194"/>
    </row>
    <row r="17" spans="1:249" ht="15" customHeight="1">
      <c r="A17" s="184" t="s">
        <v>323</v>
      </c>
      <c r="B17" s="54">
        <v>61652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11">
        <f t="shared" si="0"/>
        <v>0</v>
      </c>
      <c r="IJ17" s="194"/>
      <c r="IK17" s="194"/>
      <c r="IL17" s="194"/>
      <c r="IM17" s="194"/>
      <c r="IN17" s="194"/>
      <c r="IO17" s="194"/>
    </row>
    <row r="18" spans="1:249">
      <c r="A18" s="183" t="s">
        <v>324</v>
      </c>
      <c r="B18" s="54">
        <v>61660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>
        <v>1173</v>
      </c>
      <c r="M18" s="211">
        <f t="shared" si="0"/>
        <v>1173</v>
      </c>
      <c r="IJ18" s="194"/>
      <c r="IK18" s="194"/>
      <c r="IL18" s="194"/>
      <c r="IM18" s="194"/>
      <c r="IN18" s="194"/>
      <c r="IO18" s="194"/>
    </row>
    <row r="19" spans="1:249">
      <c r="A19" s="183" t="s">
        <v>325</v>
      </c>
      <c r="B19" s="54">
        <v>61670</v>
      </c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11">
        <f t="shared" si="0"/>
        <v>0</v>
      </c>
      <c r="IJ19" s="194"/>
      <c r="IK19" s="194"/>
      <c r="IL19" s="194"/>
      <c r="IM19" s="194"/>
      <c r="IN19" s="194"/>
      <c r="IO19" s="194"/>
    </row>
    <row r="20" spans="1:249" ht="15" customHeight="1">
      <c r="A20" s="184" t="s">
        <v>326</v>
      </c>
      <c r="B20" s="54">
        <v>61671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11">
        <f t="shared" si="0"/>
        <v>0</v>
      </c>
      <c r="IJ20" s="194"/>
      <c r="IK20" s="194"/>
      <c r="IL20" s="194"/>
      <c r="IM20" s="194"/>
      <c r="IN20" s="194"/>
      <c r="IO20" s="194"/>
    </row>
    <row r="21" spans="1:249" ht="15" customHeight="1">
      <c r="A21" s="183" t="s">
        <v>327</v>
      </c>
      <c r="B21" s="54">
        <v>61680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11">
        <f t="shared" si="0"/>
        <v>0</v>
      </c>
      <c r="IJ21" s="194"/>
      <c r="IK21" s="194"/>
      <c r="IL21" s="194"/>
      <c r="IM21" s="194"/>
      <c r="IN21" s="194"/>
      <c r="IO21" s="194"/>
    </row>
    <row r="22" spans="1:249">
      <c r="A22" s="183" t="s">
        <v>328</v>
      </c>
      <c r="B22" s="54">
        <v>61690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11">
        <f t="shared" si="0"/>
        <v>0</v>
      </c>
      <c r="IJ22" s="194"/>
      <c r="IK22" s="194"/>
      <c r="IL22" s="194"/>
      <c r="IM22" s="194"/>
      <c r="IN22" s="194"/>
      <c r="IO22" s="194"/>
    </row>
    <row r="23" spans="1:249" ht="15" customHeight="1">
      <c r="A23" s="184" t="s">
        <v>322</v>
      </c>
      <c r="B23" s="54">
        <v>61691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11">
        <f t="shared" si="0"/>
        <v>0</v>
      </c>
      <c r="IJ23" s="194"/>
      <c r="IK23" s="194"/>
      <c r="IL23" s="194"/>
      <c r="IM23" s="194"/>
      <c r="IN23" s="194"/>
      <c r="IO23" s="194"/>
    </row>
    <row r="24" spans="1:249" ht="15" customHeight="1">
      <c r="A24" s="184" t="s">
        <v>323</v>
      </c>
      <c r="B24" s="54">
        <v>61692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11">
        <f t="shared" si="0"/>
        <v>0</v>
      </c>
      <c r="IJ24" s="194"/>
      <c r="IK24" s="194"/>
      <c r="IL24" s="194"/>
      <c r="IM24" s="194"/>
      <c r="IN24" s="194"/>
      <c r="IO24" s="194"/>
    </row>
    <row r="25" spans="1:249">
      <c r="A25" s="183" t="s">
        <v>329</v>
      </c>
      <c r="B25" s="54">
        <v>61710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11">
        <f t="shared" si="0"/>
        <v>0</v>
      </c>
      <c r="IJ25" s="194"/>
      <c r="IK25" s="194"/>
      <c r="IL25" s="194"/>
      <c r="IM25" s="194"/>
      <c r="IN25" s="194"/>
      <c r="IO25" s="194"/>
    </row>
    <row r="26" spans="1:249" ht="15" customHeight="1">
      <c r="A26" s="182" t="s">
        <v>330</v>
      </c>
      <c r="B26" s="54">
        <v>61720</v>
      </c>
      <c r="C26" s="233">
        <f>SUM(C11:C25)</f>
        <v>567</v>
      </c>
      <c r="D26" s="233"/>
      <c r="E26" s="233">
        <f t="shared" ref="E26:L26" si="1">SUM(E11:E25)</f>
        <v>153</v>
      </c>
      <c r="F26" s="233">
        <f t="shared" si="1"/>
        <v>2427</v>
      </c>
      <c r="G26" s="233"/>
      <c r="H26" s="233"/>
      <c r="I26" s="233">
        <f t="shared" si="1"/>
        <v>852</v>
      </c>
      <c r="J26" s="233">
        <f t="shared" si="1"/>
        <v>982</v>
      </c>
      <c r="K26" s="233"/>
      <c r="L26" s="233">
        <f t="shared" si="1"/>
        <v>1173</v>
      </c>
      <c r="M26" s="211">
        <f t="shared" ref="M26" si="2">M12+M13+M14+M15+M18+M19+M21+M22+M25</f>
        <v>1173</v>
      </c>
      <c r="IJ26" s="194"/>
      <c r="IK26" s="194"/>
      <c r="IL26" s="194"/>
      <c r="IM26" s="194"/>
      <c r="IN26" s="194"/>
      <c r="IO26" s="194"/>
    </row>
    <row r="27" spans="1:249" ht="24.75" customHeight="1">
      <c r="A27" s="183" t="s">
        <v>331</v>
      </c>
      <c r="B27" s="54">
        <v>61730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11">
        <f t="shared" si="0"/>
        <v>0</v>
      </c>
      <c r="IJ27" s="194"/>
      <c r="IK27" s="194"/>
      <c r="IL27" s="194"/>
      <c r="IM27" s="194"/>
      <c r="IN27" s="194"/>
      <c r="IO27" s="194"/>
    </row>
    <row r="28" spans="1:249" ht="25.5" customHeight="1" thickBot="1">
      <c r="A28" s="185" t="s">
        <v>332</v>
      </c>
      <c r="B28" s="212">
        <v>61740</v>
      </c>
      <c r="C28" s="234">
        <v>567</v>
      </c>
      <c r="D28" s="234"/>
      <c r="E28" s="234">
        <v>153</v>
      </c>
      <c r="F28" s="234">
        <v>2427</v>
      </c>
      <c r="G28" s="234"/>
      <c r="H28" s="234"/>
      <c r="I28" s="234">
        <v>852</v>
      </c>
      <c r="J28" s="234">
        <v>982</v>
      </c>
      <c r="K28" s="234"/>
      <c r="L28" s="234">
        <v>1173</v>
      </c>
      <c r="M28" s="213">
        <f t="shared" si="0"/>
        <v>6154</v>
      </c>
      <c r="IJ28" s="194"/>
      <c r="IK28" s="194"/>
      <c r="IL28" s="194"/>
      <c r="IM28" s="194"/>
      <c r="IN28" s="194"/>
      <c r="IO28" s="194"/>
    </row>
    <row r="29" spans="1:249">
      <c r="A29" s="195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</row>
    <row r="30" spans="1:249">
      <c r="A30" s="195"/>
      <c r="B30" s="195"/>
      <c r="C30" s="196"/>
      <c r="D30" s="196"/>
      <c r="E30" s="196"/>
      <c r="F30" s="196"/>
      <c r="G30" s="81"/>
      <c r="H30" s="198"/>
      <c r="I30" s="198"/>
      <c r="J30" s="198"/>
      <c r="K30" s="198"/>
      <c r="L30" s="199"/>
      <c r="M30" s="200"/>
    </row>
    <row r="31" spans="1:249" s="19" customFormat="1" ht="15.6">
      <c r="A31" s="82" t="str">
        <f>'обща информация'!$B$39</f>
        <v>Дата: 28.04.2020 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6">
      <c r="I32" s="84"/>
      <c r="J32" s="83" t="str">
        <f>'обща информация'!$H$40</f>
        <v>Гергана Георгиева</v>
      </c>
      <c r="K32" s="247" t="s">
        <v>29</v>
      </c>
      <c r="L32" s="247"/>
      <c r="M32" s="247"/>
    </row>
    <row r="33" spans="1:13" s="19" customFormat="1" ht="15.6">
      <c r="H33" s="175"/>
      <c r="J33" s="84"/>
      <c r="K33" s="84"/>
      <c r="L33" s="84"/>
    </row>
    <row r="34" spans="1:13" s="19" customFormat="1" ht="15.6">
      <c r="H34" s="84"/>
      <c r="J34" s="84"/>
      <c r="K34" s="84"/>
      <c r="L34" s="84"/>
    </row>
    <row r="35" spans="1:13" s="19" customFormat="1" ht="15.6">
      <c r="H35" s="84"/>
      <c r="J35" s="66" t="str">
        <f>'обща информация'!$H$42</f>
        <v>Управител</v>
      </c>
      <c r="K35" s="85" t="s">
        <v>364</v>
      </c>
      <c r="L35" s="84"/>
    </row>
    <row r="36" spans="1:13" s="19" customFormat="1" ht="15.6">
      <c r="H36" s="84"/>
      <c r="J36" s="83" t="str">
        <f>'обща информация'!$H$43</f>
        <v>инж. Росица Димитрова</v>
      </c>
      <c r="K36" s="247" t="s">
        <v>31</v>
      </c>
      <c r="L36" s="247"/>
      <c r="M36" s="247"/>
    </row>
    <row r="37" spans="1:13">
      <c r="A37" s="195"/>
      <c r="B37" s="195"/>
      <c r="C37" s="196"/>
      <c r="D37" s="196"/>
      <c r="E37" s="196"/>
      <c r="F37" s="196"/>
      <c r="G37" s="81"/>
      <c r="H37" s="201"/>
      <c r="I37" s="343"/>
      <c r="J37" s="343"/>
      <c r="K37" s="343"/>
      <c r="L37" s="202"/>
      <c r="M37" s="203"/>
    </row>
    <row r="38" spans="1:13">
      <c r="A38" s="195"/>
      <c r="B38" s="195"/>
      <c r="C38" s="196"/>
      <c r="D38" s="196"/>
      <c r="E38" s="196"/>
      <c r="F38" s="196"/>
      <c r="G38" s="81"/>
      <c r="H38" s="201"/>
      <c r="I38" s="343"/>
      <c r="J38" s="343"/>
      <c r="K38" s="343"/>
      <c r="L38" s="202"/>
      <c r="M38" s="203"/>
    </row>
    <row r="39" spans="1:13" ht="15.6">
      <c r="A39" s="204"/>
      <c r="B39" s="16"/>
      <c r="C39" s="17"/>
      <c r="D39" s="17"/>
      <c r="E39" s="17"/>
      <c r="F39" s="17"/>
      <c r="G39" s="1"/>
      <c r="H39" s="18"/>
      <c r="I39" s="341"/>
      <c r="J39" s="341"/>
      <c r="K39" s="341"/>
      <c r="L39" s="205"/>
      <c r="M39" s="206"/>
    </row>
    <row r="40" spans="1:13">
      <c r="G40" s="51"/>
      <c r="H40" s="207"/>
      <c r="I40" s="342"/>
      <c r="J40" s="343"/>
      <c r="K40" s="343"/>
      <c r="L40" s="208"/>
      <c r="M40" s="209"/>
    </row>
    <row r="41" spans="1:13">
      <c r="G41" s="51"/>
      <c r="H41" s="198"/>
      <c r="I41" s="326"/>
      <c r="J41" s="326"/>
      <c r="K41" s="326"/>
      <c r="L41" s="210"/>
      <c r="M41" s="206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/>
  <cols>
    <col min="1" max="1" width="9.6640625" style="19" customWidth="1"/>
    <col min="2" max="2" width="10.109375" style="19" customWidth="1"/>
    <col min="3" max="3" width="10.44140625" style="19" customWidth="1"/>
    <col min="4" max="4" width="9.5546875" style="19" customWidth="1"/>
    <col min="5" max="5" width="9.88671875" style="19" customWidth="1"/>
    <col min="6" max="6" width="7.33203125" style="19" customWidth="1"/>
    <col min="7" max="7" width="8.5546875" style="19" customWidth="1"/>
    <col min="8" max="8" width="8.44140625" style="19" customWidth="1"/>
    <col min="9" max="10" width="8.6640625" style="19" customWidth="1"/>
    <col min="11" max="11" width="12.6640625" style="19" customWidth="1"/>
    <col min="12" max="12" width="12.109375" style="19" customWidth="1"/>
    <col min="13" max="13" width="14.44140625" style="19" customWidth="1"/>
    <col min="14" max="17" width="10.6640625" style="19" customWidth="1"/>
    <col min="18" max="18" width="10.33203125" style="19" customWidth="1"/>
    <col min="19" max="19" width="10" style="19" customWidth="1"/>
    <col min="20" max="21" width="7.5546875" style="19" customWidth="1"/>
    <col min="22" max="22" width="9.5546875" style="19" customWidth="1"/>
    <col min="23" max="23" width="8.88671875" style="19" customWidth="1"/>
    <col min="24" max="24" width="7.5546875" style="19" customWidth="1"/>
    <col min="25" max="26" width="7.6640625" style="19" customWidth="1"/>
    <col min="27" max="27" width="5.6640625" style="19" customWidth="1"/>
    <col min="28" max="28" width="8.6640625" style="19" customWidth="1"/>
    <col min="29" max="16384" width="9.109375" style="19"/>
  </cols>
  <sheetData>
    <row r="1" spans="1:28">
      <c r="A1" s="384" t="s">
        <v>145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63"/>
      <c r="Y1" s="63"/>
      <c r="Z1" s="63"/>
    </row>
    <row r="2" spans="1:28" ht="17.399999999999999">
      <c r="A2" s="385" t="s">
        <v>127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50"/>
      <c r="Y2" s="50"/>
      <c r="Z2" s="50"/>
      <c r="AA2" s="50"/>
      <c r="AB2" s="50"/>
    </row>
    <row r="3" spans="1:28" ht="15.75" customHeight="1">
      <c r="A3" s="386" t="s">
        <v>173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50"/>
      <c r="Y3" s="50"/>
      <c r="Z3" s="50"/>
      <c r="AA3" s="50"/>
      <c r="AB3" s="50"/>
    </row>
    <row r="4" spans="1:28" ht="15.75" customHeight="1">
      <c r="A4" s="386" t="s">
        <v>174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50"/>
      <c r="Y4" s="50"/>
      <c r="Z4" s="50"/>
      <c r="AA4" s="50"/>
      <c r="AB4" s="50"/>
    </row>
    <row r="5" spans="1:28" ht="15.75" customHeight="1">
      <c r="A5" s="386" t="s">
        <v>175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65" t="s">
        <v>126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7"/>
    </row>
    <row r="8" spans="1:28" s="30" customFormat="1" ht="26.25" customHeight="1">
      <c r="A8" s="351" t="s">
        <v>125</v>
      </c>
      <c r="B8" s="371" t="s">
        <v>124</v>
      </c>
      <c r="C8" s="351" t="s">
        <v>123</v>
      </c>
      <c r="D8" s="378" t="s">
        <v>122</v>
      </c>
      <c r="E8" s="351" t="s">
        <v>121</v>
      </c>
      <c r="F8" s="347" t="s">
        <v>120</v>
      </c>
      <c r="G8" s="378" t="s">
        <v>119</v>
      </c>
      <c r="H8" s="393" t="s">
        <v>118</v>
      </c>
      <c r="I8" s="394"/>
      <c r="J8" s="394"/>
      <c r="K8" s="394"/>
      <c r="L8" s="394"/>
      <c r="M8" s="395"/>
      <c r="N8" s="354" t="s">
        <v>117</v>
      </c>
      <c r="O8" s="390" t="s">
        <v>116</v>
      </c>
      <c r="P8" s="354" t="s">
        <v>115</v>
      </c>
      <c r="Q8" s="344" t="s">
        <v>114</v>
      </c>
    </row>
    <row r="9" spans="1:28" s="30" customFormat="1" ht="17.25" customHeight="1">
      <c r="A9" s="352"/>
      <c r="B9" s="376"/>
      <c r="C9" s="352"/>
      <c r="D9" s="388"/>
      <c r="E9" s="352"/>
      <c r="F9" s="363"/>
      <c r="G9" s="379"/>
      <c r="H9" s="381" t="s">
        <v>113</v>
      </c>
      <c r="I9" s="357" t="s">
        <v>112</v>
      </c>
      <c r="J9" s="357" t="s">
        <v>111</v>
      </c>
      <c r="K9" s="357" t="s">
        <v>110</v>
      </c>
      <c r="L9" s="360" t="s">
        <v>109</v>
      </c>
      <c r="M9" s="373" t="s">
        <v>108</v>
      </c>
      <c r="N9" s="355"/>
      <c r="O9" s="391"/>
      <c r="P9" s="355"/>
      <c r="Q9" s="345"/>
    </row>
    <row r="10" spans="1:28" s="30" customFormat="1" ht="37.5" customHeight="1">
      <c r="A10" s="352"/>
      <c r="B10" s="376"/>
      <c r="C10" s="352"/>
      <c r="D10" s="388"/>
      <c r="E10" s="352"/>
      <c r="F10" s="363"/>
      <c r="G10" s="379"/>
      <c r="H10" s="382"/>
      <c r="I10" s="358"/>
      <c r="J10" s="358"/>
      <c r="K10" s="358"/>
      <c r="L10" s="361"/>
      <c r="M10" s="374"/>
      <c r="N10" s="355"/>
      <c r="O10" s="391"/>
      <c r="P10" s="355"/>
      <c r="Q10" s="345"/>
    </row>
    <row r="11" spans="1:28" s="29" customFormat="1" ht="65.25" customHeight="1" thickBot="1">
      <c r="A11" s="353"/>
      <c r="B11" s="377"/>
      <c r="C11" s="353"/>
      <c r="D11" s="389"/>
      <c r="E11" s="353"/>
      <c r="F11" s="364"/>
      <c r="G11" s="380"/>
      <c r="H11" s="383"/>
      <c r="I11" s="359"/>
      <c r="J11" s="359"/>
      <c r="K11" s="359"/>
      <c r="L11" s="362"/>
      <c r="M11" s="375"/>
      <c r="N11" s="356"/>
      <c r="O11" s="392"/>
      <c r="P11" s="356"/>
      <c r="Q11" s="346"/>
    </row>
    <row r="12" spans="1:28" s="29" customFormat="1" ht="13.8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ht="14.4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7" t="s">
        <v>106</v>
      </c>
      <c r="B16" s="348"/>
      <c r="C16" s="347" t="s">
        <v>105</v>
      </c>
      <c r="D16" s="349"/>
      <c r="E16" s="350"/>
      <c r="F16" s="370" t="s">
        <v>134</v>
      </c>
      <c r="G16" s="371"/>
      <c r="H16" s="372"/>
      <c r="I16" s="368" t="s">
        <v>104</v>
      </c>
      <c r="J16" s="368" t="s">
        <v>130</v>
      </c>
      <c r="K16" s="370" t="s">
        <v>103</v>
      </c>
      <c r="L16" s="371"/>
      <c r="M16" s="372"/>
      <c r="N16" s="370" t="s">
        <v>143</v>
      </c>
      <c r="O16" s="372"/>
      <c r="P16" s="370" t="s">
        <v>141</v>
      </c>
      <c r="Q16" s="371"/>
      <c r="R16" s="347" t="s">
        <v>138</v>
      </c>
      <c r="S16" s="350"/>
      <c r="T16" s="368" t="s">
        <v>102</v>
      </c>
      <c r="U16" s="368" t="s">
        <v>101</v>
      </c>
      <c r="V16" s="368" t="s">
        <v>100</v>
      </c>
    </row>
    <row r="17" spans="1:22" s="46" customFormat="1" ht="51.6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69"/>
      <c r="J17" s="369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69"/>
      <c r="U17" s="369"/>
      <c r="V17" s="369"/>
    </row>
    <row r="18" spans="1:22" s="46" customFormat="1" ht="13.8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87"/>
      <c r="B22" s="387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Rositsa Velkova</cp:lastModifiedBy>
  <cp:lastPrinted>2020-04-30T12:08:47Z</cp:lastPrinted>
  <dcterms:created xsi:type="dcterms:W3CDTF">2019-07-31T13:05:43Z</dcterms:created>
  <dcterms:modified xsi:type="dcterms:W3CDTF">2020-05-18T11:33:32Z</dcterms:modified>
</cp:coreProperties>
</file>