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5480" windowHeight="7200" activeTab="3"/>
  </bookViews>
  <sheets>
    <sheet name="СБ" sheetId="1" r:id="rId1"/>
    <sheet name="ОПР" sheetId="2" r:id="rId2"/>
    <sheet name="ОПП" sheetId="3" r:id="rId3"/>
    <sheet name="ОСКл" sheetId="4" r:id="rId4"/>
  </sheets>
  <calcPr calcId="144525"/>
</workbook>
</file>

<file path=xl/calcChain.xml><?xml version="1.0" encoding="utf-8"?>
<calcChain xmlns="http://schemas.openxmlformats.org/spreadsheetml/2006/main">
  <c r="D23" i="3" l="1"/>
  <c r="L18" i="4"/>
  <c r="C14" i="4" l="1"/>
  <c r="C19" i="4" s="1"/>
  <c r="C20" i="4" s="1"/>
  <c r="D14" i="4"/>
  <c r="D19" i="4" s="1"/>
  <c r="D20" i="4" s="1"/>
  <c r="E14" i="4"/>
  <c r="E19" i="4" s="1"/>
  <c r="E20" i="4" s="1"/>
  <c r="F14" i="4"/>
  <c r="F19" i="4" s="1"/>
  <c r="F20" i="4" s="1"/>
  <c r="G14" i="4"/>
  <c r="G19" i="4" s="1"/>
  <c r="G20" i="4" s="1"/>
  <c r="H14" i="4"/>
  <c r="H19" i="4" s="1"/>
  <c r="H20" i="4" s="1"/>
  <c r="I14" i="4"/>
  <c r="I19" i="4" s="1"/>
  <c r="I20" i="4" s="1"/>
  <c r="J14" i="4"/>
  <c r="J19" i="4" s="1"/>
  <c r="J20" i="4" s="1"/>
  <c r="K14" i="4"/>
  <c r="K19" i="4" s="1"/>
  <c r="K20" i="4" s="1"/>
  <c r="B14" i="4"/>
  <c r="B19" i="4" s="1"/>
  <c r="B20" i="4" s="1"/>
  <c r="F53" i="1"/>
  <c r="E53" i="1"/>
  <c r="E52" i="1"/>
  <c r="C43" i="1"/>
  <c r="B43" i="1"/>
  <c r="L17" i="4"/>
  <c r="L16" i="4"/>
  <c r="L15" i="4"/>
  <c r="L13" i="4"/>
  <c r="L12" i="4"/>
  <c r="G23" i="3"/>
  <c r="F23" i="3"/>
  <c r="C23" i="3"/>
  <c r="H22" i="3"/>
  <c r="E22" i="3"/>
  <c r="E23" i="3" s="1"/>
  <c r="G19" i="3"/>
  <c r="F19" i="3"/>
  <c r="D19" i="3"/>
  <c r="C19" i="3"/>
  <c r="H18" i="3"/>
  <c r="E18" i="3"/>
  <c r="H17" i="3"/>
  <c r="E17" i="3"/>
  <c r="H15" i="3"/>
  <c r="E15" i="3"/>
  <c r="H14" i="3"/>
  <c r="E14" i="3"/>
  <c r="H12" i="3"/>
  <c r="E12" i="3"/>
  <c r="H11" i="3"/>
  <c r="E11" i="3"/>
  <c r="C34" i="2"/>
  <c r="B34" i="2"/>
  <c r="G29" i="2"/>
  <c r="F29" i="2"/>
  <c r="C21" i="2"/>
  <c r="C20" i="2" s="1"/>
  <c r="B21" i="2"/>
  <c r="B20" i="2" s="1"/>
  <c r="C16" i="2"/>
  <c r="B16" i="2"/>
  <c r="C13" i="2"/>
  <c r="B13" i="2"/>
  <c r="G12" i="2"/>
  <c r="G20" i="2" s="1"/>
  <c r="F12" i="2"/>
  <c r="F20" i="2" s="1"/>
  <c r="F54" i="1"/>
  <c r="E54" i="1"/>
  <c r="C50" i="1"/>
  <c r="B50" i="1"/>
  <c r="F48" i="1"/>
  <c r="E48" i="1"/>
  <c r="F45" i="1"/>
  <c r="E45" i="1"/>
  <c r="F42" i="1"/>
  <c r="E42" i="1"/>
  <c r="F39" i="1"/>
  <c r="E39" i="1"/>
  <c r="F36" i="1"/>
  <c r="E36" i="1"/>
  <c r="C37" i="1"/>
  <c r="B33" i="1"/>
  <c r="B37" i="1" s="1"/>
  <c r="E33" i="1"/>
  <c r="F30" i="1"/>
  <c r="F28" i="1"/>
  <c r="F20" i="1"/>
  <c r="E20" i="1"/>
  <c r="F16" i="1"/>
  <c r="E16" i="1"/>
  <c r="C17" i="1"/>
  <c r="C23" i="1" s="1"/>
  <c r="B17" i="1"/>
  <c r="B15" i="1"/>
  <c r="C15" i="1"/>
  <c r="B28" i="2" l="1"/>
  <c r="B37" i="2" s="1"/>
  <c r="C28" i="2"/>
  <c r="C35" i="2" s="1"/>
  <c r="F51" i="1"/>
  <c r="L14" i="4"/>
  <c r="L19" i="4" s="1"/>
  <c r="L20" i="4" s="1"/>
  <c r="F26" i="3"/>
  <c r="H25" i="3"/>
  <c r="G26" i="3"/>
  <c r="E51" i="1"/>
  <c r="E19" i="3"/>
  <c r="C26" i="3"/>
  <c r="H19" i="3"/>
  <c r="D26" i="3"/>
  <c r="H23" i="3"/>
  <c r="E22" i="1"/>
  <c r="B52" i="1"/>
  <c r="C52" i="1"/>
  <c r="C28" i="1"/>
  <c r="F22" i="1"/>
  <c r="B23" i="1"/>
  <c r="B28" i="1" s="1"/>
  <c r="F36" i="2"/>
  <c r="F34" i="2"/>
  <c r="G36" i="2"/>
  <c r="G34" i="2"/>
  <c r="C36" i="2" s="1"/>
  <c r="B35" i="2" l="1"/>
  <c r="B36" i="2" s="1"/>
  <c r="C37" i="2"/>
  <c r="C41" i="2" s="1"/>
  <c r="C42" i="2" s="1"/>
  <c r="F57" i="1"/>
  <c r="E26" i="3"/>
  <c r="H26" i="3"/>
  <c r="F28" i="3" s="1"/>
  <c r="C57" i="1"/>
  <c r="B57" i="1"/>
  <c r="G37" i="2"/>
  <c r="F41" i="2"/>
  <c r="B38" i="2"/>
  <c r="B41" i="2"/>
  <c r="B42" i="2" s="1"/>
  <c r="F37" i="2"/>
  <c r="F42" i="2"/>
  <c r="G35" i="2"/>
  <c r="F35" i="2" l="1"/>
  <c r="G41" i="2"/>
  <c r="G42" i="2" s="1"/>
  <c r="C38" i="2"/>
  <c r="C28" i="3"/>
  <c r="E57" i="1"/>
</calcChain>
</file>

<file path=xl/sharedStrings.xml><?xml version="1.0" encoding="utf-8"?>
<sst xmlns="http://schemas.openxmlformats.org/spreadsheetml/2006/main" count="272" uniqueCount="217">
  <si>
    <t>СЧЕТОВОДЕН БАЛАНС</t>
  </si>
  <si>
    <t>на</t>
  </si>
  <si>
    <t xml:space="preserve">към 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</si>
  <si>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</si>
  <si>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</si>
  <si>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</si>
  <si>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</si>
  <si>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</si>
  <si>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</si>
  <si>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</si>
  <si>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</si>
  <si>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</si>
  <si>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</si>
  <si>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</si>
  <si>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</si>
  <si>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І. Нематериални активи</t>
  </si>
  <si>
    <t>ІІ. Премии от емисии</t>
  </si>
  <si>
    <t xml:space="preserve">1. Права на достъп до и за експлоатация на публични ВиК активи </t>
  </si>
  <si>
    <t>ІІІ.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</si>
  <si>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</si>
  <si>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ІV. Резерви</t>
  </si>
  <si>
    <t>Общо за група I:</t>
  </si>
  <si>
    <t>II. Дълготрайни материални активи</t>
  </si>
  <si>
    <t>1. Земи и сгради, в т.ч.:</t>
  </si>
  <si>
    <t>Общо за група IV:</t>
  </si>
  <si>
    <t xml:space="preserve"> - земи</t>
  </si>
  <si>
    <t>V. Натрупана печалба (загуба) от минали години, в т.ч.:</t>
  </si>
  <si>
    <t xml:space="preserve"> - сгради</t>
  </si>
  <si>
    <t xml:space="preserve"> - неразпределена печалба</t>
  </si>
  <si>
    <t>2 .Машини, производствено оборудване и апаратура</t>
  </si>
  <si>
    <t xml:space="preserve"> - непокрита загуба</t>
  </si>
  <si>
    <t>3. Съоръжения и други</t>
  </si>
  <si>
    <t>Общо за група V:</t>
  </si>
  <si>
    <t>4. Предоставени аванси и дълготрайни материални активи в процес на изграждане</t>
  </si>
  <si>
    <t>VІ. Текуща печалба (загуба)</t>
  </si>
  <si>
    <t xml:space="preserve">ОБЩО ЗА РАЗДЕЛ "А": </t>
  </si>
  <si>
    <t>Общо за група ІІ:</t>
  </si>
  <si>
    <t>Б. Провизии и сходни задължения</t>
  </si>
  <si>
    <t xml:space="preserve">III. Дългосрочни финансови активи </t>
  </si>
  <si>
    <t>1. Провизии за пенсии и други подобни задължения</t>
  </si>
  <si>
    <t>2. Провизии за данъци в т.ч.:</t>
  </si>
  <si>
    <t xml:space="preserve"> - отсрочени данъци</t>
  </si>
  <si>
    <t>Общо за раздел Б:</t>
  </si>
  <si>
    <t>В. Задължения</t>
  </si>
  <si>
    <t xml:space="preserve">1. Задължения по придобити права на достъп до и за експлоатация на публични ВиК активи </t>
  </si>
  <si>
    <t xml:space="preserve"> - до 1 година</t>
  </si>
  <si>
    <t>Общо за група III:</t>
  </si>
  <si>
    <r>
      <t xml:space="preserve"> </t>
    </r>
    <r>
      <rPr>
        <sz val="10"/>
        <color indexed="8"/>
        <rFont val="Arial"/>
        <family val="2"/>
        <charset val="204"/>
      </rPr>
      <t>- над 1 година</t>
    </r>
  </si>
  <si>
    <t>ІV. Отсрочени данъци</t>
  </si>
  <si>
    <t>В. Текущи (краткотрайни) активи</t>
  </si>
  <si>
    <t>I.Материални запаси</t>
  </si>
  <si>
    <t xml:space="preserve">1. Суровини и материали </t>
  </si>
  <si>
    <t>2. Незавършено производство</t>
  </si>
  <si>
    <t>3. Продукция и стоки в т.ч.:</t>
  </si>
  <si>
    <t xml:space="preserve"> - продукция</t>
  </si>
  <si>
    <t xml:space="preserve"> - стоки</t>
  </si>
  <si>
    <t>4. Предоставени аванси</t>
  </si>
  <si>
    <t>II. Вземания</t>
  </si>
  <si>
    <t>1. Вземания от клиенти и доставчици, в т.ч.:</t>
  </si>
  <si>
    <t xml:space="preserve"> - над 1 година</t>
  </si>
  <si>
    <t>Общо за група II:</t>
  </si>
  <si>
    <t>III. Инвестиции</t>
  </si>
  <si>
    <t xml:space="preserve"> - към персонала, в т.ч.:</t>
  </si>
  <si>
    <t xml:space="preserve"> - осигурителни задължения, в т.ч.:</t>
  </si>
  <si>
    <t>IV. Парични  средства, в т.ч.:</t>
  </si>
  <si>
    <t xml:space="preserve"> - данъчни задължения</t>
  </si>
  <si>
    <t xml:space="preserve"> - в брой</t>
  </si>
  <si>
    <t xml:space="preserve"> - безсрочни сметки (депозити)</t>
  </si>
  <si>
    <t>Общо за раздел В, в т.ч.:</t>
  </si>
  <si>
    <t>Общо за раздел В:</t>
  </si>
  <si>
    <t>Г. Финансирания и приходи за бъдещи периоди, в т.ч.:</t>
  </si>
  <si>
    <t>Г. Разходи за бъдещи периоди</t>
  </si>
  <si>
    <t xml:space="preserve"> - финансирания</t>
  </si>
  <si>
    <t xml:space="preserve"> - приходи за бъдещи периоди</t>
  </si>
  <si>
    <t>СУМА НА АКТИВА</t>
  </si>
  <si>
    <t>СУМА НА ПАСИВА</t>
  </si>
  <si>
    <t>О Т Ч Е Т</t>
  </si>
  <si>
    <t>ЗА ПРИХОДИТЕ И РАЗХОДИТЕ</t>
  </si>
  <si>
    <t xml:space="preserve">за 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</si>
  <si>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</si>
  <si>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</si>
  <si>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</si>
  <si>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</si>
  <si>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</si>
  <si>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</si>
  <si>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</si>
  <si>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</si>
  <si>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</si>
  <si>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</si>
  <si>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</si>
  <si>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</si>
  <si>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</si>
  <si>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</si>
  <si>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</si>
  <si>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</si>
  <si>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</si>
  <si>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</si>
  <si>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</si>
  <si>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вт.ч.: </t>
  </si>
  <si>
    <t>4. Други приходи, в т.ч.:</t>
  </si>
  <si>
    <t>- осигуровки свързани с пенсии</t>
  </si>
  <si>
    <r>
      <t xml:space="preserve"> </t>
    </r>
    <r>
      <rPr>
        <sz val="10"/>
        <color indexed="8"/>
        <rFont val="Arial"/>
        <family val="2"/>
        <charset val="204"/>
      </rPr>
      <t>- приходи от финасирания</t>
    </r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</si>
  <si>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</si>
  <si>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</si>
  <si>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</si>
  <si>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</si>
  <si>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</si>
  <si>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</si>
  <si>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</si>
  <si>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</si>
  <si>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</si>
  <si>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</si>
  <si>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7. Други лихви и финансови приходи, в т.ч.:</t>
  </si>
  <si>
    <t>а) балансова стойност на продадени активи</t>
  </si>
  <si>
    <t>а) приходи от предприятия от група</t>
  </si>
  <si>
    <t>б) провизии</t>
  </si>
  <si>
    <t>б) положителни разлики от операции с финансови инструменти</t>
  </si>
  <si>
    <t>Общо разходи за оперативната дейност</t>
  </si>
  <si>
    <t>в) положителни разлики от промяна на валутни курсове</t>
  </si>
  <si>
    <t>6. Разходи от обезценка на финансови активи, включително инвестициите, признати като текущи (краткосрочни) активи, в т.ч:</t>
  </si>
  <si>
    <t>Общо финасови приходи</t>
  </si>
  <si>
    <t>- отрицателни разлики от промяна на валутни курсове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</si>
  <si>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</si>
  <si>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</si>
  <si>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</si>
  <si>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</si>
  <si>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приходи от обичайната дейност</t>
  </si>
  <si>
    <t>Общо разходи за обичайната дейност</t>
  </si>
  <si>
    <t>8. Загуба от обичайната дейност</t>
  </si>
  <si>
    <t>8. Печалба от обичайната дейност</t>
  </si>
  <si>
    <t xml:space="preserve">Общо приходи </t>
  </si>
  <si>
    <t xml:space="preserve">Общо разходи </t>
  </si>
  <si>
    <t>9. Счетоводна загуба (общо приходи – общо разходи)</t>
  </si>
  <si>
    <t>9. Счетоводна печалба (общо приходи – общо разходи)</t>
  </si>
  <si>
    <t>10. Разходи за данъци от печалбата</t>
  </si>
  <si>
    <t>11. Други данъци, алтернативни на корпоративния данък</t>
  </si>
  <si>
    <t>12. Печалба</t>
  </si>
  <si>
    <t>10. Загуба (ред 9 + ред 10 и 11 от раздел А)</t>
  </si>
  <si>
    <t>Всичко (общо разходи + 10 + 11 + 12)</t>
  </si>
  <si>
    <t>Всичко (Общо приходи + 10)</t>
  </si>
  <si>
    <t>ОТЧЕТ</t>
  </si>
  <si>
    <t>за паричните потоци</t>
  </si>
  <si>
    <t>(хил.лв)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</si>
  <si>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</si>
  <si>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</si>
  <si>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</si>
  <si>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</si>
  <si>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</si>
  <si>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</si>
  <si>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</si>
  <si>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</si>
  <si>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</si>
  <si>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трудови възнаграждения</t>
  </si>
  <si>
    <t>Платени и възстановени данъци върху добавената стойност,</t>
  </si>
  <si>
    <t xml:space="preserve"> местни данъци и такси и други данъци и такси</t>
  </si>
  <si>
    <t>Платени и възстановени данъци върху печалбата</t>
  </si>
  <si>
    <t>Парични потоци, свързани с лихви, комисионни,</t>
  </si>
  <si>
    <t>дивиденти и други подобни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</si>
  <si>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</si>
  <si>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</si>
  <si>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</si>
  <si>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</si>
  <si>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 xml:space="preserve">Парични потоци, свързани с дълготрайни активи, в това </t>
  </si>
  <si>
    <t xml:space="preserve">число за капиталови разходи, свързани с публични </t>
  </si>
  <si>
    <t>Всичко парични потоци от инвестиционна дейност (Б)</t>
  </si>
  <si>
    <t>В.</t>
  </si>
  <si>
    <t>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</si>
  <si>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</si>
  <si>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</si>
  <si>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</si>
  <si>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</si>
  <si>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</si>
  <si>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</si>
  <si>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</si>
  <si>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за собствения капитал</t>
  </si>
  <si>
    <t>за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</si>
  <si>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</si>
  <si>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</si>
  <si>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</si>
  <si>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</si>
  <si>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</si>
  <si>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</si>
  <si>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</si>
  <si>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</si>
  <si>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</si>
  <si>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</si>
  <si>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</si>
  <si>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</si>
  <si>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</si>
  <si>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</si>
  <si>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</si>
  <si>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</si>
  <si>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 xml:space="preserve"> - за дивиденти</t>
  </si>
  <si>
    <t>”Водоснабдяване и канализация” ООД, гр.Враца</t>
  </si>
  <si>
    <t>Съставител: Верка Димитрова Иванова</t>
  </si>
  <si>
    <t>Управител: Ангел Цветков Престойски</t>
  </si>
  <si>
    <t>..................................</t>
  </si>
  <si>
    <t>...................</t>
  </si>
  <si>
    <t>.................................</t>
  </si>
  <si>
    <t>............................</t>
  </si>
  <si>
    <t>..............................</t>
  </si>
  <si>
    <t>.....................................</t>
  </si>
  <si>
    <t>2. Други вземания в т.ч.:</t>
  </si>
  <si>
    <t>1. Други резерви</t>
  </si>
  <si>
    <t>2. Получени аванси, в т.ч.:</t>
  </si>
  <si>
    <t>3. Задължения към доставчици, в т.ч.:</t>
  </si>
  <si>
    <t>4. Други задължения, в т.ч.:</t>
  </si>
  <si>
    <t>3.Салдо след промени в счетоводната политика и грешки</t>
  </si>
  <si>
    <t>4. Финансов резултат от текущия период</t>
  </si>
  <si>
    <t>5. Разпределeние на печалба в т.ч.:</t>
  </si>
  <si>
    <t>6. Други изменения в собствения капитал</t>
  </si>
  <si>
    <t>7. Салдо към края на отчетния период</t>
  </si>
  <si>
    <t xml:space="preserve">8. Собствен капитал към края на отчетния  период </t>
  </si>
  <si>
    <t>2019 г.</t>
  </si>
  <si>
    <t>31.12.2019 г.</t>
  </si>
  <si>
    <t>Дата на съставяне: 09.03.2020 г.</t>
  </si>
  <si>
    <t>3,Други провизии и сходни задължения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</si>
</sst>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(#,##0\)"/>
  </numFmts>
  <fonts count="14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name val="Garamond"/>
      <family val="1"/>
      <charset val="204"/>
    </font>
    <font>
      <b/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123">
    <xf numFmtId="0" fontId="0" fillId="0" borderId="0" xfId="0"/>
    <xf numFmtId="0" fontId="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4" fillId="2" borderId="2" xfId="0" applyFont="1" applyFill="1" applyBorder="1"/>
    <xf numFmtId="3" fontId="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3" fontId="8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0" fillId="0" borderId="2" xfId="2" applyFont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0" fillId="0" borderId="2" xfId="0" applyFont="1" applyBorder="1"/>
    <xf numFmtId="0" fontId="4" fillId="2" borderId="2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1" fontId="2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164" fontId="2" fillId="0" borderId="0" xfId="0" applyNumberFormat="1" applyFont="1" applyBorder="1"/>
    <xf numFmtId="0" fontId="11" fillId="0" borderId="0" xfId="0" applyFont="1" applyFill="1" applyBorder="1" applyAlignment="1"/>
    <xf numFmtId="0" fontId="2" fillId="0" borderId="0" xfId="0" applyFont="1" applyBorder="1" applyAlignment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/>
    <xf numFmtId="0" fontId="5" fillId="0" borderId="13" xfId="0" applyFont="1" applyFill="1" applyBorder="1"/>
    <xf numFmtId="0" fontId="12" fillId="0" borderId="0" xfId="0" applyFont="1" applyAlignment="1">
      <alignment wrapText="1"/>
    </xf>
    <xf numFmtId="0" fontId="5" fillId="0" borderId="8" xfId="0" applyFont="1" applyFill="1" applyBorder="1"/>
    <xf numFmtId="0" fontId="0" fillId="0" borderId="8" xfId="0" applyFont="1" applyFill="1" applyBorder="1"/>
    <xf numFmtId="0" fontId="5" fillId="0" borderId="15" xfId="0" applyFont="1" applyFill="1" applyBorder="1"/>
    <xf numFmtId="0" fontId="4" fillId="0" borderId="3" xfId="0" applyFont="1" applyFill="1" applyBorder="1"/>
    <xf numFmtId="0" fontId="12" fillId="0" borderId="3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2" xfId="2" applyFont="1" applyBorder="1" applyAlignment="1">
      <alignment wrapText="1"/>
    </xf>
    <xf numFmtId="3" fontId="6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4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2" fillId="0" borderId="2" xfId="0" applyFont="1" applyFill="1" applyBorder="1"/>
    <xf numFmtId="164" fontId="6" fillId="0" borderId="2" xfId="0" applyNumberFormat="1" applyFont="1" applyFill="1" applyBorder="1"/>
    <xf numFmtId="164" fontId="10" fillId="0" borderId="2" xfId="0" applyNumberFormat="1" applyFont="1" applyFill="1" applyBorder="1"/>
    <xf numFmtId="0" fontId="13" fillId="0" borderId="0" xfId="0" applyFont="1" applyFill="1" applyBorder="1"/>
    <xf numFmtId="164" fontId="2" fillId="0" borderId="0" xfId="0" applyNumberFormat="1" applyFont="1" applyFill="1" applyBorder="1"/>
    <xf numFmtId="164" fontId="4" fillId="0" borderId="1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/>
    </xf>
    <xf numFmtId="164" fontId="10" fillId="0" borderId="5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3">
    <cellStyle name="Normal_PrilojeniaGFO" xfId="2"/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3" zoomScaleNormal="100" workbookViewId="0">
      <selection activeCell="F48" sqref="F48"/>
    </sheetView>
  </sheetViews>
  <sheetFormatPr defaultRowHeight="12.75" x14ac:dyDescent="0.2"/>
  <cols>
    <col min="1" max="1" width="40.28515625" style="3" customWidth="1"/>
    <col min="2" max="2" width="13.140625" style="3" customWidth="1"/>
    <col min="3" max="3" width="11.5703125" style="3" customWidth="1"/>
    <col min="4" max="4" width="39.140625" style="3" customWidth="1"/>
    <col min="5" max="5" width="12.42578125" style="28" customWidth="1"/>
    <col min="6" max="6" width="11.42578125" style="28" customWidth="1"/>
    <col min="7" max="16384" width="9.140625" style="3"/>
  </cols>
  <sheetData>
    <row r="1" spans="1:6" x14ac:dyDescent="0.2">
      <c r="A1" s="1"/>
      <c r="B1" s="1"/>
      <c r="C1" s="1"/>
      <c r="D1" s="1"/>
      <c r="E1" s="2"/>
      <c r="F1" s="2"/>
    </row>
    <row r="2" spans="1:6" ht="15" x14ac:dyDescent="0.2">
      <c r="A2" s="93" t="s">
        <v>0</v>
      </c>
      <c r="B2" s="93"/>
      <c r="C2" s="93"/>
      <c r="D2" s="93"/>
      <c r="E2" s="93"/>
      <c r="F2" s="93"/>
    </row>
    <row r="3" spans="1:6" x14ac:dyDescent="0.2">
      <c r="A3" s="94" t="s">
        <v>1</v>
      </c>
      <c r="B3" s="94"/>
      <c r="C3" s="95" t="s">
        <v>193</v>
      </c>
      <c r="D3" s="95"/>
      <c r="E3" s="95"/>
      <c r="F3" s="95"/>
    </row>
    <row r="4" spans="1:6" x14ac:dyDescent="0.2">
      <c r="A4" s="96" t="s">
        <v>2</v>
      </c>
      <c r="B4" s="96"/>
      <c r="C4" s="96"/>
      <c r="D4" s="97" t="s">
        <v>214</v>
      </c>
      <c r="E4" s="97"/>
      <c r="F4" s="97"/>
    </row>
    <row r="5" spans="1:6" x14ac:dyDescent="0.2">
      <c r="A5" s="91" t="s">
        <v>3</v>
      </c>
      <c r="B5" s="91"/>
      <c r="C5" s="91"/>
      <c r="D5" s="92" t="s">
        <v>4</v>
      </c>
      <c r="E5" s="92"/>
      <c r="F5" s="92" t="s">
        <v>5</v>
      </c>
    </row>
    <row r="6" spans="1:6" x14ac:dyDescent="0.2">
      <c r="A6" s="98" t="s">
        <v>6</v>
      </c>
      <c r="B6" s="99" t="s">
        <v>7</v>
      </c>
      <c r="C6" s="99"/>
      <c r="D6" s="98" t="s">
        <v>6</v>
      </c>
      <c r="E6" s="99" t="s">
        <v>7</v>
      </c>
      <c r="F6" s="99"/>
    </row>
    <row r="7" spans="1:6" ht="12.75" customHeight="1" x14ac:dyDescent="0.2">
      <c r="A7" s="98"/>
      <c r="B7" s="100" t="s">
        <v>8</v>
      </c>
      <c r="C7" s="100" t="s">
        <v>9</v>
      </c>
      <c r="D7" s="98"/>
      <c r="E7" s="100" t="s">
        <v>8</v>
      </c>
      <c r="F7" s="100" t="s">
        <v>9</v>
      </c>
    </row>
    <row r="8" spans="1:6" x14ac:dyDescent="0.2">
      <c r="A8" s="98"/>
      <c r="B8" s="98"/>
      <c r="C8" s="98"/>
      <c r="D8" s="98"/>
      <c r="E8" s="98"/>
      <c r="F8" s="98"/>
    </row>
    <row r="9" spans="1:6" x14ac:dyDescent="0.2">
      <c r="A9" s="5" t="s">
        <v>10</v>
      </c>
      <c r="B9" s="5">
        <v>1</v>
      </c>
      <c r="C9" s="5">
        <v>2</v>
      </c>
      <c r="D9" s="5" t="s">
        <v>10</v>
      </c>
      <c r="E9" s="5">
        <v>1</v>
      </c>
      <c r="F9" s="5">
        <v>2</v>
      </c>
    </row>
    <row r="10" spans="1:6" x14ac:dyDescent="0.2">
      <c r="A10" s="6" t="s">
        <v>11</v>
      </c>
      <c r="B10" s="7"/>
      <c r="C10" s="7"/>
      <c r="D10" s="9" t="s">
        <v>12</v>
      </c>
      <c r="E10" s="8"/>
      <c r="F10" s="8"/>
    </row>
    <row r="11" spans="1:6" x14ac:dyDescent="0.2">
      <c r="A11" s="6" t="s">
        <v>13</v>
      </c>
      <c r="B11" s="7"/>
      <c r="C11" s="7"/>
      <c r="D11" s="9" t="s">
        <v>14</v>
      </c>
      <c r="E11" s="8">
        <v>197</v>
      </c>
      <c r="F11" s="8">
        <v>197</v>
      </c>
    </row>
    <row r="12" spans="1:6" x14ac:dyDescent="0.2">
      <c r="A12" s="9" t="s">
        <v>15</v>
      </c>
      <c r="B12" s="10"/>
      <c r="C12" s="10"/>
      <c r="D12" s="9" t="s">
        <v>16</v>
      </c>
      <c r="E12" s="8"/>
      <c r="F12" s="8"/>
    </row>
    <row r="13" spans="1:6" ht="25.5" x14ac:dyDescent="0.2">
      <c r="A13" s="61" t="s">
        <v>17</v>
      </c>
      <c r="B13" s="62">
        <v>6803</v>
      </c>
      <c r="C13" s="62">
        <v>6349</v>
      </c>
      <c r="D13" s="11" t="s">
        <v>18</v>
      </c>
      <c r="E13" s="8">
        <v>2933</v>
      </c>
      <c r="F13" s="8">
        <v>2983</v>
      </c>
    </row>
    <row r="14" spans="1:6" ht="45" x14ac:dyDescent="0.25">
      <c r="A14" s="12" t="s">
        <v>19</v>
      </c>
      <c r="B14" s="62">
        <v>136</v>
      </c>
      <c r="C14" s="62">
        <v>116</v>
      </c>
      <c r="D14" s="9" t="s">
        <v>20</v>
      </c>
      <c r="E14" s="10"/>
      <c r="F14" s="10"/>
    </row>
    <row r="15" spans="1:6" x14ac:dyDescent="0.2">
      <c r="A15" s="15" t="s">
        <v>21</v>
      </c>
      <c r="B15" s="8">
        <f>SUM(B13:B14)</f>
        <v>6939</v>
      </c>
      <c r="C15" s="8">
        <f>SUM(C13:C14)</f>
        <v>6465</v>
      </c>
      <c r="D15" s="13" t="s">
        <v>203</v>
      </c>
      <c r="E15" s="7">
        <v>11445</v>
      </c>
      <c r="F15" s="7">
        <v>10726</v>
      </c>
    </row>
    <row r="16" spans="1:6" x14ac:dyDescent="0.2">
      <c r="A16" s="9" t="s">
        <v>22</v>
      </c>
      <c r="B16" s="10"/>
      <c r="C16" s="10"/>
      <c r="D16" s="15" t="s">
        <v>24</v>
      </c>
      <c r="E16" s="8">
        <f>SUM(E15:E15)</f>
        <v>11445</v>
      </c>
      <c r="F16" s="8">
        <f>SUM(F15:F15)</f>
        <v>10726</v>
      </c>
    </row>
    <row r="17" spans="1:6" ht="25.5" x14ac:dyDescent="0.2">
      <c r="A17" s="13" t="s">
        <v>23</v>
      </c>
      <c r="B17" s="10">
        <f>B18+B19</f>
        <v>3198</v>
      </c>
      <c r="C17" s="10">
        <f>C18+C19</f>
        <v>3271</v>
      </c>
      <c r="D17" s="16" t="s">
        <v>26</v>
      </c>
      <c r="E17" s="10"/>
      <c r="F17" s="10"/>
    </row>
    <row r="18" spans="1:6" ht="15" x14ac:dyDescent="0.25">
      <c r="A18" s="13" t="s">
        <v>25</v>
      </c>
      <c r="B18" s="10">
        <v>113</v>
      </c>
      <c r="C18" s="10">
        <v>113</v>
      </c>
      <c r="D18" s="13" t="s">
        <v>28</v>
      </c>
      <c r="E18" s="63">
        <v>50</v>
      </c>
      <c r="F18" s="63">
        <v>0</v>
      </c>
    </row>
    <row r="19" spans="1:6" ht="15" x14ac:dyDescent="0.25">
      <c r="A19" s="13" t="s">
        <v>27</v>
      </c>
      <c r="B19" s="10">
        <v>3085</v>
      </c>
      <c r="C19" s="10">
        <v>3158</v>
      </c>
      <c r="D19" s="13" t="s">
        <v>30</v>
      </c>
      <c r="E19" s="63">
        <v>-202</v>
      </c>
      <c r="F19" s="63">
        <v>-202</v>
      </c>
    </row>
    <row r="20" spans="1:6" x14ac:dyDescent="0.2">
      <c r="A20" s="13" t="s">
        <v>29</v>
      </c>
      <c r="B20" s="10">
        <v>493</v>
      </c>
      <c r="C20" s="10">
        <v>670</v>
      </c>
      <c r="D20" s="15" t="s">
        <v>32</v>
      </c>
      <c r="E20" s="64">
        <f>E18+E19</f>
        <v>-152</v>
      </c>
      <c r="F20" s="64">
        <f>F18+F19</f>
        <v>-202</v>
      </c>
    </row>
    <row r="21" spans="1:6" ht="15" x14ac:dyDescent="0.25">
      <c r="A21" s="13" t="s">
        <v>31</v>
      </c>
      <c r="B21" s="10">
        <v>813</v>
      </c>
      <c r="C21" s="10">
        <v>995</v>
      </c>
      <c r="D21" s="9" t="s">
        <v>34</v>
      </c>
      <c r="E21" s="63">
        <v>740</v>
      </c>
      <c r="F21" s="63">
        <v>719</v>
      </c>
    </row>
    <row r="22" spans="1:6" ht="25.5" x14ac:dyDescent="0.2">
      <c r="A22" s="14" t="s">
        <v>33</v>
      </c>
      <c r="B22" s="10">
        <v>452</v>
      </c>
      <c r="C22" s="10">
        <v>133</v>
      </c>
      <c r="D22" s="9" t="s">
        <v>35</v>
      </c>
      <c r="E22" s="64">
        <f>E11+E12+E13+E16+E20+E21</f>
        <v>15163</v>
      </c>
      <c r="F22" s="64">
        <f>F11+F12+F13+F16+F20+F21</f>
        <v>14423</v>
      </c>
    </row>
    <row r="23" spans="1:6" x14ac:dyDescent="0.2">
      <c r="A23" s="15" t="s">
        <v>36</v>
      </c>
      <c r="B23" s="8">
        <f>B17+B20+B21+B22</f>
        <v>4956</v>
      </c>
      <c r="C23" s="8">
        <f>C17+C20+C21+C22</f>
        <v>5069</v>
      </c>
      <c r="D23" s="9" t="s">
        <v>37</v>
      </c>
      <c r="E23" s="10"/>
      <c r="F23" s="10"/>
    </row>
    <row r="24" spans="1:6" ht="15" x14ac:dyDescent="0.25">
      <c r="A24" s="9" t="s">
        <v>38</v>
      </c>
      <c r="B24" s="10"/>
      <c r="C24" s="10"/>
      <c r="D24" s="65" t="s">
        <v>39</v>
      </c>
      <c r="E24" s="10">
        <v>647</v>
      </c>
      <c r="F24" s="10">
        <v>617</v>
      </c>
    </row>
    <row r="25" spans="1:6" ht="15" x14ac:dyDescent="0.25">
      <c r="A25" s="15" t="s">
        <v>46</v>
      </c>
      <c r="B25" s="8">
        <v>0</v>
      </c>
      <c r="C25" s="8">
        <v>0</v>
      </c>
      <c r="D25" s="65" t="s">
        <v>40</v>
      </c>
      <c r="E25" s="10"/>
      <c r="F25" s="10"/>
    </row>
    <row r="26" spans="1:6" x14ac:dyDescent="0.2">
      <c r="A26" s="9" t="s">
        <v>48</v>
      </c>
      <c r="B26" s="10">
        <v>102</v>
      </c>
      <c r="C26" s="10">
        <v>26</v>
      </c>
      <c r="D26" s="13" t="s">
        <v>41</v>
      </c>
      <c r="E26" s="10"/>
      <c r="F26" s="10"/>
    </row>
    <row r="27" spans="1:6" x14ac:dyDescent="0.2">
      <c r="A27" s="9"/>
      <c r="B27" s="10"/>
      <c r="C27" s="10"/>
      <c r="D27" s="13" t="s">
        <v>216</v>
      </c>
      <c r="E27" s="10">
        <v>95</v>
      </c>
      <c r="F27" s="10"/>
    </row>
    <row r="28" spans="1:6" x14ac:dyDescent="0.2">
      <c r="A28" s="18" t="s">
        <v>42</v>
      </c>
      <c r="B28" s="8">
        <f>B15+B23+B25+B26</f>
        <v>11997</v>
      </c>
      <c r="C28" s="8">
        <f>C15+C23+C25+C26</f>
        <v>11560</v>
      </c>
      <c r="D28" s="66" t="s">
        <v>42</v>
      </c>
      <c r="E28" s="67">
        <v>742</v>
      </c>
      <c r="F28" s="67">
        <f>SUM(F24:F26)-F26</f>
        <v>617</v>
      </c>
    </row>
    <row r="29" spans="1:6" x14ac:dyDescent="0.2">
      <c r="A29" s="6" t="s">
        <v>49</v>
      </c>
      <c r="B29" s="10"/>
      <c r="C29" s="10"/>
      <c r="D29" s="9" t="s">
        <v>43</v>
      </c>
      <c r="E29" s="10"/>
      <c r="F29" s="10"/>
    </row>
    <row r="30" spans="1:6" ht="38.25" x14ac:dyDescent="0.2">
      <c r="A30" s="9" t="s">
        <v>50</v>
      </c>
      <c r="B30" s="10"/>
      <c r="C30" s="10"/>
      <c r="D30" s="60" t="s">
        <v>44</v>
      </c>
      <c r="E30" s="10">
        <v>3942</v>
      </c>
      <c r="F30" s="10">
        <f>F31+F32</f>
        <v>4439</v>
      </c>
    </row>
    <row r="31" spans="1:6" x14ac:dyDescent="0.2">
      <c r="A31" s="13" t="s">
        <v>51</v>
      </c>
      <c r="B31" s="10">
        <v>1291</v>
      </c>
      <c r="C31" s="10">
        <v>1314</v>
      </c>
      <c r="D31" s="13" t="s">
        <v>45</v>
      </c>
      <c r="E31" s="10">
        <v>605</v>
      </c>
      <c r="F31" s="10">
        <v>673</v>
      </c>
    </row>
    <row r="32" spans="1:6" x14ac:dyDescent="0.2">
      <c r="A32" s="13" t="s">
        <v>52</v>
      </c>
      <c r="B32" s="10"/>
      <c r="C32" s="10"/>
      <c r="D32" s="15" t="s">
        <v>47</v>
      </c>
      <c r="E32" s="10">
        <v>3337</v>
      </c>
      <c r="F32" s="7">
        <v>3766</v>
      </c>
    </row>
    <row r="33" spans="1:7" x14ac:dyDescent="0.2">
      <c r="A33" s="13" t="s">
        <v>53</v>
      </c>
      <c r="B33" s="10">
        <f>B34+B35</f>
        <v>0</v>
      </c>
      <c r="C33" s="10">
        <v>2</v>
      </c>
      <c r="D33" s="13" t="s">
        <v>204</v>
      </c>
      <c r="E33" s="10">
        <f>E34+E35</f>
        <v>0</v>
      </c>
      <c r="F33" s="10">
        <v>0</v>
      </c>
    </row>
    <row r="34" spans="1:7" x14ac:dyDescent="0.2">
      <c r="A34" s="13" t="s">
        <v>54</v>
      </c>
      <c r="B34" s="10"/>
      <c r="C34" s="10"/>
      <c r="D34" s="13" t="s">
        <v>45</v>
      </c>
      <c r="E34" s="10"/>
      <c r="F34" s="10">
        <v>0</v>
      </c>
    </row>
    <row r="35" spans="1:7" x14ac:dyDescent="0.2">
      <c r="A35" s="13" t="s">
        <v>55</v>
      </c>
      <c r="B35" s="10">
        <v>0</v>
      </c>
      <c r="C35" s="10">
        <v>2</v>
      </c>
      <c r="D35" s="15" t="s">
        <v>47</v>
      </c>
      <c r="E35" s="10"/>
      <c r="F35" s="10"/>
    </row>
    <row r="36" spans="1:7" x14ac:dyDescent="0.2">
      <c r="A36" s="13" t="s">
        <v>56</v>
      </c>
      <c r="B36" s="10">
        <v>3</v>
      </c>
      <c r="C36" s="10">
        <v>2</v>
      </c>
      <c r="D36" s="13" t="s">
        <v>205</v>
      </c>
      <c r="E36" s="10">
        <f>E37+E38</f>
        <v>443</v>
      </c>
      <c r="F36" s="10">
        <f>F37+F38</f>
        <v>519</v>
      </c>
    </row>
    <row r="37" spans="1:7" x14ac:dyDescent="0.2">
      <c r="A37" s="15" t="s">
        <v>21</v>
      </c>
      <c r="B37" s="8">
        <f>B31+B32+B33+B36</f>
        <v>1294</v>
      </c>
      <c r="C37" s="8">
        <f>C31+C32+C33+C36</f>
        <v>1318</v>
      </c>
      <c r="D37" s="13" t="s">
        <v>45</v>
      </c>
      <c r="E37" s="10">
        <v>443</v>
      </c>
      <c r="F37" s="10">
        <v>519</v>
      </c>
    </row>
    <row r="38" spans="1:7" x14ac:dyDescent="0.2">
      <c r="A38" s="9" t="s">
        <v>57</v>
      </c>
      <c r="B38" s="10"/>
      <c r="C38" s="10"/>
      <c r="D38" s="15" t="s">
        <v>47</v>
      </c>
      <c r="E38" s="10"/>
      <c r="F38" s="10"/>
    </row>
    <row r="39" spans="1:7" x14ac:dyDescent="0.2">
      <c r="A39" s="13" t="s">
        <v>58</v>
      </c>
      <c r="B39" s="10">
        <v>1880</v>
      </c>
      <c r="C39" s="10">
        <v>2234</v>
      </c>
      <c r="D39" s="13" t="s">
        <v>206</v>
      </c>
      <c r="E39" s="10">
        <f>E40+E41</f>
        <v>881</v>
      </c>
      <c r="F39" s="10">
        <f>F40+F41</f>
        <v>927</v>
      </c>
    </row>
    <row r="40" spans="1:7" ht="15" x14ac:dyDescent="0.25">
      <c r="A40" s="19" t="s">
        <v>59</v>
      </c>
      <c r="B40" s="10"/>
      <c r="C40" s="10"/>
      <c r="D40" s="13" t="s">
        <v>45</v>
      </c>
      <c r="E40" s="10">
        <v>881</v>
      </c>
      <c r="F40" s="10">
        <v>927</v>
      </c>
      <c r="G40" s="31"/>
    </row>
    <row r="41" spans="1:7" ht="15" x14ac:dyDescent="0.25">
      <c r="A41" s="17" t="s">
        <v>202</v>
      </c>
      <c r="B41" s="10">
        <v>109</v>
      </c>
      <c r="C41" s="10">
        <v>41</v>
      </c>
      <c r="D41" s="15" t="s">
        <v>47</v>
      </c>
      <c r="E41" s="10"/>
      <c r="F41" s="10"/>
    </row>
    <row r="42" spans="1:7" ht="15" x14ac:dyDescent="0.25">
      <c r="A42" s="17" t="s">
        <v>59</v>
      </c>
      <c r="B42" s="10"/>
      <c r="C42" s="10"/>
      <c r="D42" s="13" t="s">
        <v>62</v>
      </c>
      <c r="E42" s="10">
        <f>E43+E44</f>
        <v>275</v>
      </c>
      <c r="F42" s="10">
        <f>F43+F44</f>
        <v>311</v>
      </c>
    </row>
    <row r="43" spans="1:7" x14ac:dyDescent="0.2">
      <c r="A43" s="15" t="s">
        <v>60</v>
      </c>
      <c r="B43" s="8">
        <f>B39+B41</f>
        <v>1989</v>
      </c>
      <c r="C43" s="8">
        <f>C39+C41</f>
        <v>2275</v>
      </c>
      <c r="D43" s="13" t="s">
        <v>45</v>
      </c>
      <c r="E43" s="10">
        <v>275</v>
      </c>
      <c r="F43" s="10">
        <v>311</v>
      </c>
    </row>
    <row r="44" spans="1:7" x14ac:dyDescent="0.2">
      <c r="A44" s="9" t="s">
        <v>61</v>
      </c>
      <c r="B44" s="10"/>
      <c r="C44" s="10"/>
      <c r="D44" s="15" t="s">
        <v>47</v>
      </c>
      <c r="E44" s="10"/>
      <c r="F44" s="10"/>
    </row>
    <row r="45" spans="1:7" x14ac:dyDescent="0.2">
      <c r="A45" s="15" t="s">
        <v>46</v>
      </c>
      <c r="B45" s="8">
        <v>0</v>
      </c>
      <c r="C45" s="8">
        <v>0</v>
      </c>
      <c r="D45" s="13" t="s">
        <v>63</v>
      </c>
      <c r="E45" s="10">
        <f>E46+E47</f>
        <v>201</v>
      </c>
      <c r="F45" s="10">
        <f>F46+F47</f>
        <v>213</v>
      </c>
    </row>
    <row r="46" spans="1:7" ht="15" x14ac:dyDescent="0.25">
      <c r="A46" s="17"/>
      <c r="B46" s="62"/>
      <c r="C46" s="62"/>
      <c r="D46" s="13" t="s">
        <v>45</v>
      </c>
      <c r="E46" s="10">
        <v>201</v>
      </c>
      <c r="F46" s="10">
        <v>213</v>
      </c>
    </row>
    <row r="47" spans="1:7" x14ac:dyDescent="0.2">
      <c r="A47" s="9" t="s">
        <v>64</v>
      </c>
      <c r="B47" s="10"/>
      <c r="C47" s="10"/>
      <c r="D47" s="15" t="s">
        <v>47</v>
      </c>
      <c r="E47" s="10"/>
      <c r="F47" s="10"/>
    </row>
    <row r="48" spans="1:7" x14ac:dyDescent="0.2">
      <c r="A48" s="13" t="s">
        <v>66</v>
      </c>
      <c r="B48" s="10">
        <v>156</v>
      </c>
      <c r="C48" s="10">
        <v>114</v>
      </c>
      <c r="D48" s="13" t="s">
        <v>65</v>
      </c>
      <c r="E48" s="10">
        <f>E49+E50</f>
        <v>208</v>
      </c>
      <c r="F48" s="10">
        <f>F49+F50</f>
        <v>226</v>
      </c>
    </row>
    <row r="49" spans="1:6" x14ac:dyDescent="0.2">
      <c r="A49" s="13" t="s">
        <v>67</v>
      </c>
      <c r="B49" s="10">
        <v>5676</v>
      </c>
      <c r="C49" s="10">
        <v>5602</v>
      </c>
      <c r="D49" s="13" t="s">
        <v>45</v>
      </c>
      <c r="E49" s="10">
        <v>208</v>
      </c>
      <c r="F49" s="10">
        <v>226</v>
      </c>
    </row>
    <row r="50" spans="1:6" x14ac:dyDescent="0.2">
      <c r="A50" s="15" t="s">
        <v>24</v>
      </c>
      <c r="B50" s="8">
        <f>SUM(B48:B49)</f>
        <v>5832</v>
      </c>
      <c r="C50" s="8">
        <f>SUM(C48:C49)</f>
        <v>5716</v>
      </c>
      <c r="D50" s="15" t="s">
        <v>47</v>
      </c>
      <c r="E50" s="10"/>
      <c r="F50" s="10"/>
    </row>
    <row r="51" spans="1:6" x14ac:dyDescent="0.2">
      <c r="A51" s="13"/>
      <c r="B51" s="10"/>
      <c r="C51" s="10"/>
      <c r="D51" s="66" t="s">
        <v>68</v>
      </c>
      <c r="E51" s="8">
        <f t="shared" ref="E51:F53" si="0">E30+E33+E36+E39</f>
        <v>5266</v>
      </c>
      <c r="F51" s="8">
        <f t="shared" si="0"/>
        <v>5885</v>
      </c>
    </row>
    <row r="52" spans="1:6" x14ac:dyDescent="0.2">
      <c r="A52" s="18" t="s">
        <v>69</v>
      </c>
      <c r="B52" s="8">
        <f>B37+B43+B45+B50</f>
        <v>9115</v>
      </c>
      <c r="C52" s="8">
        <f>C37+C43+C45+C50</f>
        <v>9309</v>
      </c>
      <c r="D52" s="13" t="s">
        <v>45</v>
      </c>
      <c r="E52" s="10">
        <f t="shared" si="0"/>
        <v>1929</v>
      </c>
      <c r="F52" s="10">
        <v>2119</v>
      </c>
    </row>
    <row r="53" spans="1:6" ht="15" x14ac:dyDescent="0.25">
      <c r="A53" s="17"/>
      <c r="B53" s="62"/>
      <c r="C53" s="62"/>
      <c r="D53" s="15" t="s">
        <v>47</v>
      </c>
      <c r="E53" s="10">
        <f t="shared" si="0"/>
        <v>3337</v>
      </c>
      <c r="F53" s="10">
        <f t="shared" si="0"/>
        <v>3766</v>
      </c>
    </row>
    <row r="54" spans="1:6" ht="25.5" x14ac:dyDescent="0.2">
      <c r="A54" s="6" t="s">
        <v>71</v>
      </c>
      <c r="B54" s="10">
        <v>59</v>
      </c>
      <c r="C54" s="10">
        <v>56</v>
      </c>
      <c r="D54" s="16" t="s">
        <v>70</v>
      </c>
      <c r="E54" s="8">
        <f>E55+E56</f>
        <v>0</v>
      </c>
      <c r="F54" s="8">
        <f>F55+F56</f>
        <v>0</v>
      </c>
    </row>
    <row r="55" spans="1:6" x14ac:dyDescent="0.2">
      <c r="A55" s="6"/>
      <c r="B55" s="10"/>
      <c r="C55" s="10"/>
      <c r="D55" s="13" t="s">
        <v>72</v>
      </c>
      <c r="E55" s="10"/>
      <c r="F55" s="10"/>
    </row>
    <row r="56" spans="1:6" ht="15" x14ac:dyDescent="0.25">
      <c r="A56" s="17"/>
      <c r="B56" s="62"/>
      <c r="C56" s="62"/>
      <c r="D56" s="13" t="s">
        <v>73</v>
      </c>
      <c r="E56" s="10"/>
      <c r="F56" s="10"/>
    </row>
    <row r="57" spans="1:6" x14ac:dyDescent="0.2">
      <c r="A57" s="6" t="s">
        <v>74</v>
      </c>
      <c r="B57" s="8">
        <f>B10+B28+B52+B54</f>
        <v>21171</v>
      </c>
      <c r="C57" s="8">
        <f>C10+C28+C52+C54</f>
        <v>20925</v>
      </c>
      <c r="D57" s="9" t="s">
        <v>75</v>
      </c>
      <c r="E57" s="8">
        <f>E22+E28+E51+E54</f>
        <v>21171</v>
      </c>
      <c r="F57" s="8">
        <f>F22+F28+F51+F54</f>
        <v>20925</v>
      </c>
    </row>
    <row r="58" spans="1:6" x14ac:dyDescent="0.2">
      <c r="A58" s="20"/>
      <c r="B58" s="21"/>
      <c r="C58" s="21"/>
      <c r="D58" s="20"/>
      <c r="E58" s="22"/>
      <c r="F58" s="22"/>
    </row>
    <row r="59" spans="1:6" x14ac:dyDescent="0.2">
      <c r="A59" s="20"/>
      <c r="B59" s="21"/>
      <c r="C59" s="21"/>
      <c r="D59" s="20"/>
      <c r="E59" s="22"/>
      <c r="F59" s="22"/>
    </row>
    <row r="60" spans="1:6" x14ac:dyDescent="0.2">
      <c r="A60" s="23"/>
      <c r="B60" s="23"/>
      <c r="C60" s="23"/>
      <c r="D60" s="23"/>
      <c r="E60" s="24"/>
      <c r="F60" s="24"/>
    </row>
    <row r="61" spans="1:6" x14ac:dyDescent="0.2">
      <c r="A61" s="23" t="s">
        <v>215</v>
      </c>
      <c r="B61" s="31"/>
      <c r="C61" s="25"/>
      <c r="D61" s="31"/>
      <c r="E61" s="24"/>
      <c r="F61" s="24"/>
    </row>
    <row r="62" spans="1:6" ht="15" x14ac:dyDescent="0.25">
      <c r="A62" s="32"/>
      <c r="B62" s="32" t="s">
        <v>196</v>
      </c>
      <c r="C62" s="32"/>
      <c r="D62" s="40" t="s">
        <v>195</v>
      </c>
      <c r="E62" s="57" t="s">
        <v>197</v>
      </c>
      <c r="F62" s="27"/>
    </row>
    <row r="63" spans="1:6" x14ac:dyDescent="0.2">
      <c r="A63" s="31"/>
      <c r="B63" s="23" t="s">
        <v>194</v>
      </c>
      <c r="C63" s="31"/>
      <c r="D63" s="31"/>
      <c r="E63" s="58"/>
    </row>
    <row r="64" spans="1:6" x14ac:dyDescent="0.2">
      <c r="A64" s="31"/>
      <c r="B64" s="31"/>
      <c r="C64" s="31"/>
      <c r="D64" s="31"/>
      <c r="E64" s="58"/>
    </row>
    <row r="79" ht="12.75" customHeight="1" x14ac:dyDescent="0.2"/>
  </sheetData>
  <mergeCells count="15">
    <mergeCell ref="A6:A8"/>
    <mergeCell ref="B6:C6"/>
    <mergeCell ref="D6:D8"/>
    <mergeCell ref="E6:F6"/>
    <mergeCell ref="B7:B8"/>
    <mergeCell ref="C7:C8"/>
    <mergeCell ref="E7:E8"/>
    <mergeCell ref="F7:F8"/>
    <mergeCell ref="A5:C5"/>
    <mergeCell ref="D5:F5"/>
    <mergeCell ref="A2:F2"/>
    <mergeCell ref="A3:B3"/>
    <mergeCell ref="C3:F3"/>
    <mergeCell ref="A4:C4"/>
    <mergeCell ref="D4:F4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9" zoomScale="64" zoomScaleNormal="100" zoomScaleSheetLayoutView="64" workbookViewId="0">
      <selection activeCell="E30" sqref="E30"/>
    </sheetView>
  </sheetViews>
  <sheetFormatPr defaultColWidth="8.42578125" defaultRowHeight="12.75" x14ac:dyDescent="0.2"/>
  <cols>
    <col min="1" max="1" width="40.42578125" style="31" customWidth="1"/>
    <col min="2" max="2" width="11.5703125" style="31" customWidth="1"/>
    <col min="3" max="3" width="11" style="31" customWidth="1"/>
    <col min="4" max="4" width="1.28515625" style="31" customWidth="1"/>
    <col min="5" max="5" width="41.7109375" style="31" customWidth="1"/>
    <col min="6" max="6" width="11.140625" style="31" customWidth="1"/>
    <col min="7" max="7" width="11.5703125" style="31" customWidth="1"/>
    <col min="8" max="16384" width="8.42578125" style="31"/>
  </cols>
  <sheetData>
    <row r="1" spans="1:9" x14ac:dyDescent="0.2">
      <c r="A1" s="1"/>
      <c r="B1" s="1"/>
      <c r="C1" s="1"/>
      <c r="D1" s="1"/>
      <c r="E1" s="101"/>
      <c r="F1" s="101"/>
      <c r="G1" s="101"/>
      <c r="H1" s="30"/>
      <c r="I1" s="30"/>
    </row>
    <row r="2" spans="1:9" ht="15" x14ac:dyDescent="0.25">
      <c r="A2" s="102" t="s">
        <v>76</v>
      </c>
      <c r="B2" s="102"/>
      <c r="C2" s="102"/>
      <c r="D2" s="102"/>
      <c r="E2" s="102"/>
      <c r="F2" s="102"/>
      <c r="G2" s="102"/>
    </row>
    <row r="3" spans="1:9" ht="15" x14ac:dyDescent="0.25">
      <c r="A3" s="102" t="s">
        <v>77</v>
      </c>
      <c r="B3" s="102"/>
      <c r="C3" s="102"/>
      <c r="D3" s="102"/>
      <c r="E3" s="102"/>
      <c r="F3" s="102"/>
      <c r="G3" s="102"/>
    </row>
    <row r="4" spans="1:9" ht="15" x14ac:dyDescent="0.25">
      <c r="A4" s="103" t="s">
        <v>1</v>
      </c>
      <c r="B4" s="103"/>
      <c r="C4" s="104" t="s">
        <v>193</v>
      </c>
      <c r="D4" s="104"/>
      <c r="E4" s="104"/>
      <c r="F4" s="104"/>
      <c r="G4" s="104"/>
      <c r="H4" s="32"/>
      <c r="I4" s="32"/>
    </row>
    <row r="5" spans="1:9" ht="15" x14ac:dyDescent="0.25">
      <c r="A5" s="94" t="s">
        <v>78</v>
      </c>
      <c r="B5" s="94"/>
      <c r="C5" s="94"/>
      <c r="D5" s="95" t="s">
        <v>213</v>
      </c>
      <c r="E5" s="95"/>
      <c r="F5" s="95"/>
      <c r="G5" s="95"/>
      <c r="H5" s="32"/>
      <c r="I5" s="32"/>
    </row>
    <row r="6" spans="1:9" ht="15" x14ac:dyDescent="0.25">
      <c r="A6" s="23"/>
      <c r="B6" s="23"/>
      <c r="C6" s="23"/>
      <c r="D6" s="23"/>
      <c r="E6" s="23"/>
      <c r="F6" s="23"/>
      <c r="G6" s="23"/>
      <c r="H6" s="32"/>
      <c r="I6" s="32"/>
    </row>
    <row r="7" spans="1:9" ht="15" x14ac:dyDescent="0.25">
      <c r="A7" s="105" t="s">
        <v>79</v>
      </c>
      <c r="B7" s="106" t="s">
        <v>80</v>
      </c>
      <c r="C7" s="106"/>
      <c r="D7" s="23"/>
      <c r="E7" s="105" t="s">
        <v>81</v>
      </c>
      <c r="F7" s="106" t="s">
        <v>80</v>
      </c>
      <c r="G7" s="106"/>
      <c r="H7" s="32"/>
      <c r="I7" s="32"/>
    </row>
    <row r="8" spans="1:9" ht="15" customHeight="1" x14ac:dyDescent="0.25">
      <c r="A8" s="105"/>
      <c r="B8" s="107" t="s">
        <v>82</v>
      </c>
      <c r="C8" s="107" t="s">
        <v>83</v>
      </c>
      <c r="D8" s="23"/>
      <c r="E8" s="105"/>
      <c r="F8" s="107" t="s">
        <v>82</v>
      </c>
      <c r="G8" s="107" t="s">
        <v>83</v>
      </c>
      <c r="H8" s="32"/>
      <c r="I8" s="32"/>
    </row>
    <row r="9" spans="1:9" ht="15" x14ac:dyDescent="0.25">
      <c r="A9" s="105"/>
      <c r="B9" s="107"/>
      <c r="C9" s="107"/>
      <c r="D9" s="23"/>
      <c r="E9" s="105"/>
      <c r="F9" s="107"/>
      <c r="G9" s="107"/>
      <c r="H9" s="32"/>
      <c r="I9" s="32"/>
    </row>
    <row r="10" spans="1:9" ht="15" x14ac:dyDescent="0.25">
      <c r="A10" s="5">
        <v>1</v>
      </c>
      <c r="B10" s="5">
        <v>2</v>
      </c>
      <c r="C10" s="5">
        <v>3</v>
      </c>
      <c r="D10" s="24"/>
      <c r="E10" s="5">
        <v>1</v>
      </c>
      <c r="F10" s="5">
        <v>2</v>
      </c>
      <c r="G10" s="5">
        <v>3</v>
      </c>
      <c r="H10" s="32"/>
      <c r="I10" s="32"/>
    </row>
    <row r="11" spans="1:9" ht="15" x14ac:dyDescent="0.25">
      <c r="A11" s="9" t="s">
        <v>84</v>
      </c>
      <c r="B11" s="7"/>
      <c r="C11" s="7"/>
      <c r="D11" s="23"/>
      <c r="E11" s="9" t="s">
        <v>85</v>
      </c>
      <c r="F11" s="7"/>
      <c r="G11" s="7"/>
      <c r="H11" s="32"/>
      <c r="I11" s="32"/>
    </row>
    <row r="12" spans="1:9" ht="26.25" x14ac:dyDescent="0.25">
      <c r="A12" s="14" t="s">
        <v>86</v>
      </c>
      <c r="B12" s="36"/>
      <c r="C12" s="36"/>
      <c r="D12" s="23"/>
      <c r="E12" s="13" t="s">
        <v>87</v>
      </c>
      <c r="F12" s="37">
        <f>F13+F14+F15</f>
        <v>18451</v>
      </c>
      <c r="G12" s="37">
        <f>G13+G14+G15</f>
        <v>17785</v>
      </c>
      <c r="H12" s="32"/>
      <c r="I12" s="32"/>
    </row>
    <row r="13" spans="1:9" ht="26.25" x14ac:dyDescent="0.25">
      <c r="A13" s="14" t="s">
        <v>88</v>
      </c>
      <c r="B13" s="37">
        <f>B14+B15</f>
        <v>7975</v>
      </c>
      <c r="C13" s="37">
        <f>C14+C15</f>
        <v>7316</v>
      </c>
      <c r="D13" s="23"/>
      <c r="E13" s="13" t="s">
        <v>89</v>
      </c>
      <c r="F13" s="36"/>
      <c r="G13" s="36"/>
      <c r="H13" s="32"/>
      <c r="I13" s="32"/>
    </row>
    <row r="14" spans="1:9" ht="15" x14ac:dyDescent="0.25">
      <c r="A14" s="13" t="s">
        <v>90</v>
      </c>
      <c r="B14" s="36">
        <v>4978</v>
      </c>
      <c r="C14" s="36">
        <v>4363</v>
      </c>
      <c r="D14" s="23"/>
      <c r="E14" s="13" t="s">
        <v>91</v>
      </c>
      <c r="F14" s="36">
        <v>51</v>
      </c>
      <c r="G14" s="36">
        <v>62</v>
      </c>
      <c r="H14" s="32"/>
      <c r="I14" s="32"/>
    </row>
    <row r="15" spans="1:9" ht="15" x14ac:dyDescent="0.25">
      <c r="A15" s="13" t="s">
        <v>92</v>
      </c>
      <c r="B15" s="36">
        <v>2997</v>
      </c>
      <c r="C15" s="36">
        <v>2953</v>
      </c>
      <c r="D15" s="23"/>
      <c r="E15" s="13" t="s">
        <v>93</v>
      </c>
      <c r="F15" s="36">
        <v>18400</v>
      </c>
      <c r="G15" s="36">
        <v>17723</v>
      </c>
      <c r="H15" s="32"/>
      <c r="I15" s="32"/>
    </row>
    <row r="16" spans="1:9" ht="26.25" x14ac:dyDescent="0.25">
      <c r="A16" s="13" t="s">
        <v>94</v>
      </c>
      <c r="B16" s="37">
        <f>B17+B18</f>
        <v>7044</v>
      </c>
      <c r="C16" s="37">
        <f>C17+C18</f>
        <v>6112</v>
      </c>
      <c r="D16" s="23"/>
      <c r="E16" s="14" t="s">
        <v>95</v>
      </c>
      <c r="F16" s="36"/>
      <c r="G16" s="36"/>
      <c r="H16" s="32"/>
      <c r="I16" s="32"/>
    </row>
    <row r="17" spans="1:9" ht="26.25" x14ac:dyDescent="0.25">
      <c r="A17" s="13" t="s">
        <v>96</v>
      </c>
      <c r="B17" s="36">
        <v>5412</v>
      </c>
      <c r="C17" s="36">
        <v>4860</v>
      </c>
      <c r="D17" s="23"/>
      <c r="E17" s="14" t="s">
        <v>97</v>
      </c>
      <c r="F17" s="36">
        <v>2319</v>
      </c>
      <c r="G17" s="36">
        <v>2087</v>
      </c>
      <c r="H17" s="32"/>
      <c r="I17" s="32"/>
    </row>
    <row r="18" spans="1:9" ht="15" x14ac:dyDescent="0.25">
      <c r="A18" s="13" t="s">
        <v>98</v>
      </c>
      <c r="B18" s="36">
        <v>1632</v>
      </c>
      <c r="C18" s="36">
        <v>1252</v>
      </c>
      <c r="D18" s="23"/>
      <c r="E18" s="13" t="s">
        <v>99</v>
      </c>
      <c r="F18" s="36">
        <v>538</v>
      </c>
      <c r="G18" s="36">
        <v>501</v>
      </c>
      <c r="H18" s="32"/>
      <c r="I18" s="32"/>
    </row>
    <row r="19" spans="1:9" ht="15" x14ac:dyDescent="0.25">
      <c r="A19" s="13" t="s">
        <v>100</v>
      </c>
      <c r="B19" s="36">
        <v>768</v>
      </c>
      <c r="C19" s="36">
        <v>768</v>
      </c>
      <c r="D19" s="23"/>
      <c r="E19" s="15" t="s">
        <v>101</v>
      </c>
      <c r="F19" s="36"/>
      <c r="G19" s="36"/>
      <c r="H19" s="32"/>
      <c r="I19" s="32"/>
    </row>
    <row r="20" spans="1:9" ht="15" x14ac:dyDescent="0.25">
      <c r="A20" s="13" t="s">
        <v>102</v>
      </c>
      <c r="B20" s="37">
        <f>B21+B24</f>
        <v>1267</v>
      </c>
      <c r="C20" s="37">
        <f>C21+C24</f>
        <v>1351</v>
      </c>
      <c r="D20" s="23"/>
      <c r="E20" s="15" t="s">
        <v>103</v>
      </c>
      <c r="F20" s="37">
        <f>F12+F16+F17+F18</f>
        <v>21308</v>
      </c>
      <c r="G20" s="37">
        <f>G12+G16+G17+G18</f>
        <v>20373</v>
      </c>
      <c r="H20" s="32"/>
      <c r="I20" s="32"/>
    </row>
    <row r="21" spans="1:9" ht="39" x14ac:dyDescent="0.25">
      <c r="A21" s="14" t="s">
        <v>104</v>
      </c>
      <c r="B21" s="37">
        <f>B22+B23</f>
        <v>1267</v>
      </c>
      <c r="C21" s="37">
        <f>C22+C23</f>
        <v>1351</v>
      </c>
      <c r="D21" s="23"/>
      <c r="E21" s="33" t="s">
        <v>105</v>
      </c>
      <c r="F21" s="36"/>
      <c r="G21" s="36"/>
      <c r="H21" s="32"/>
      <c r="I21" s="32"/>
    </row>
    <row r="22" spans="1:9" ht="15" x14ac:dyDescent="0.25">
      <c r="A22" s="13" t="s">
        <v>106</v>
      </c>
      <c r="B22" s="36">
        <v>1267</v>
      </c>
      <c r="C22" s="36">
        <v>1351</v>
      </c>
      <c r="D22" s="23"/>
      <c r="E22" s="13" t="s">
        <v>107</v>
      </c>
      <c r="F22" s="36"/>
      <c r="G22" s="36"/>
      <c r="H22" s="32"/>
      <c r="I22" s="32"/>
    </row>
    <row r="23" spans="1:9" ht="12.75" customHeight="1" x14ac:dyDescent="0.25">
      <c r="A23" s="13" t="s">
        <v>108</v>
      </c>
      <c r="B23" s="36"/>
      <c r="C23" s="36"/>
      <c r="D23" s="23"/>
      <c r="E23" s="34" t="s">
        <v>109</v>
      </c>
      <c r="F23" s="68"/>
      <c r="G23" s="68"/>
      <c r="H23" s="32"/>
      <c r="I23" s="32"/>
    </row>
    <row r="24" spans="1:9" ht="26.25" x14ac:dyDescent="0.25">
      <c r="A24" s="14" t="s">
        <v>110</v>
      </c>
      <c r="B24" s="36"/>
      <c r="C24" s="36"/>
      <c r="D24" s="23"/>
      <c r="E24" s="13" t="s">
        <v>107</v>
      </c>
      <c r="F24" s="36"/>
      <c r="G24" s="36"/>
      <c r="H24" s="32"/>
      <c r="I24" s="32"/>
    </row>
    <row r="25" spans="1:9" ht="15" x14ac:dyDescent="0.25">
      <c r="A25" s="13" t="s">
        <v>111</v>
      </c>
      <c r="B25" s="37">
        <v>3563</v>
      </c>
      <c r="C25" s="37">
        <v>4276</v>
      </c>
      <c r="D25" s="23"/>
      <c r="E25" s="13" t="s">
        <v>112</v>
      </c>
      <c r="F25" s="37">
        <v>8</v>
      </c>
      <c r="G25" s="37">
        <v>25</v>
      </c>
      <c r="H25" s="32"/>
      <c r="I25" s="32"/>
    </row>
    <row r="26" spans="1:9" ht="15" x14ac:dyDescent="0.25">
      <c r="A26" s="13" t="s">
        <v>113</v>
      </c>
      <c r="B26" s="36">
        <v>2258</v>
      </c>
      <c r="C26" s="36">
        <v>2335</v>
      </c>
      <c r="D26" s="23"/>
      <c r="E26" s="13" t="s">
        <v>114</v>
      </c>
      <c r="F26" s="36"/>
      <c r="G26" s="36"/>
      <c r="H26" s="32"/>
      <c r="I26" s="32"/>
    </row>
    <row r="27" spans="1:9" ht="26.25" x14ac:dyDescent="0.25">
      <c r="A27" s="13" t="s">
        <v>115</v>
      </c>
      <c r="B27" s="36">
        <v>95</v>
      </c>
      <c r="C27" s="36"/>
      <c r="D27" s="23"/>
      <c r="E27" s="14" t="s">
        <v>116</v>
      </c>
      <c r="F27" s="36"/>
      <c r="G27" s="36"/>
      <c r="H27" s="32"/>
      <c r="I27" s="32"/>
    </row>
    <row r="28" spans="1:9" ht="26.25" x14ac:dyDescent="0.25">
      <c r="A28" s="35" t="s">
        <v>117</v>
      </c>
      <c r="B28" s="37">
        <f>B12+B13+B16+B20+B25</f>
        <v>19849</v>
      </c>
      <c r="C28" s="37">
        <f>C12+C13+C16+C20+C25</f>
        <v>19055</v>
      </c>
      <c r="D28" s="23"/>
      <c r="E28" s="14" t="s">
        <v>118</v>
      </c>
      <c r="F28" s="36"/>
      <c r="G28" s="36"/>
      <c r="H28" s="32"/>
      <c r="I28" s="32"/>
    </row>
    <row r="29" spans="1:9" ht="39" x14ac:dyDescent="0.25">
      <c r="A29" s="14" t="s">
        <v>119</v>
      </c>
      <c r="B29" s="36"/>
      <c r="C29" s="36"/>
      <c r="D29" s="23"/>
      <c r="E29" s="35" t="s">
        <v>120</v>
      </c>
      <c r="F29" s="37">
        <f>F21+F23+F25</f>
        <v>8</v>
      </c>
      <c r="G29" s="37">
        <f>G21+G23+G25</f>
        <v>25</v>
      </c>
      <c r="H29" s="32"/>
      <c r="I29" s="32"/>
    </row>
    <row r="30" spans="1:9" ht="26.25" x14ac:dyDescent="0.25">
      <c r="A30" s="14" t="s">
        <v>121</v>
      </c>
      <c r="B30" s="36"/>
      <c r="C30" s="36"/>
      <c r="D30" s="23"/>
      <c r="E30" s="13"/>
      <c r="F30" s="36"/>
      <c r="G30" s="36"/>
      <c r="H30" s="32"/>
      <c r="I30" s="32"/>
    </row>
    <row r="31" spans="1:9" ht="26.25" x14ac:dyDescent="0.25">
      <c r="A31" s="14" t="s">
        <v>122</v>
      </c>
      <c r="B31" s="37">
        <v>642</v>
      </c>
      <c r="C31" s="37">
        <v>583</v>
      </c>
      <c r="D31" s="23"/>
      <c r="E31" s="13"/>
      <c r="F31" s="36"/>
      <c r="G31" s="36"/>
      <c r="H31" s="32"/>
      <c r="I31" s="32"/>
    </row>
    <row r="32" spans="1:9" ht="15" x14ac:dyDescent="0.25">
      <c r="A32" s="13" t="s">
        <v>123</v>
      </c>
      <c r="B32" s="36"/>
      <c r="C32" s="36"/>
      <c r="D32" s="23"/>
      <c r="E32" s="13"/>
      <c r="F32" s="36"/>
      <c r="G32" s="36"/>
      <c r="H32" s="32"/>
      <c r="I32" s="32"/>
    </row>
    <row r="33" spans="1:9" ht="26.25" x14ac:dyDescent="0.25">
      <c r="A33" s="14" t="s">
        <v>124</v>
      </c>
      <c r="B33" s="36"/>
      <c r="C33" s="36"/>
      <c r="D33" s="23"/>
      <c r="E33" s="13"/>
      <c r="F33" s="36"/>
      <c r="G33" s="36"/>
      <c r="H33" s="32"/>
      <c r="I33" s="32"/>
    </row>
    <row r="34" spans="1:9" ht="15" x14ac:dyDescent="0.25">
      <c r="A34" s="15" t="s">
        <v>125</v>
      </c>
      <c r="B34" s="37">
        <f>B29+B31</f>
        <v>642</v>
      </c>
      <c r="C34" s="37">
        <f>C29+C31</f>
        <v>583</v>
      </c>
      <c r="D34" s="23"/>
      <c r="E34" s="15" t="s">
        <v>126</v>
      </c>
      <c r="F34" s="37">
        <f>F20+F29</f>
        <v>21316</v>
      </c>
      <c r="G34" s="37">
        <f>G20+G29</f>
        <v>20398</v>
      </c>
      <c r="H34" s="32"/>
      <c r="I34" s="32"/>
    </row>
    <row r="35" spans="1:9" ht="15" x14ac:dyDescent="0.25">
      <c r="A35" s="15" t="s">
        <v>127</v>
      </c>
      <c r="B35" s="37">
        <f>B28+B34</f>
        <v>20491</v>
      </c>
      <c r="C35" s="37">
        <f>C28+C34</f>
        <v>19638</v>
      </c>
      <c r="D35" s="23"/>
      <c r="E35" s="9" t="s">
        <v>128</v>
      </c>
      <c r="F35" s="37">
        <f>IF(B35&gt;F34,B35-F34,0)</f>
        <v>0</v>
      </c>
      <c r="G35" s="37">
        <f>IF(C35&gt;G34,C35-G34,0)</f>
        <v>0</v>
      </c>
      <c r="H35" s="32"/>
      <c r="I35" s="32"/>
    </row>
    <row r="36" spans="1:9" ht="15" x14ac:dyDescent="0.25">
      <c r="A36" s="9" t="s">
        <v>129</v>
      </c>
      <c r="B36" s="37">
        <f>IF(B35&lt;F34,F34-B35,0)</f>
        <v>825</v>
      </c>
      <c r="C36" s="37">
        <f>IF(C35&lt;G34,G34-C35,0)</f>
        <v>760</v>
      </c>
      <c r="D36" s="23"/>
      <c r="E36" s="15" t="s">
        <v>130</v>
      </c>
      <c r="F36" s="37">
        <f>F20+F29</f>
        <v>21316</v>
      </c>
      <c r="G36" s="37">
        <f>G20+G29</f>
        <v>20398</v>
      </c>
      <c r="H36" s="32"/>
      <c r="I36" s="32"/>
    </row>
    <row r="37" spans="1:9" ht="26.25" x14ac:dyDescent="0.25">
      <c r="A37" s="15" t="s">
        <v>131</v>
      </c>
      <c r="B37" s="37">
        <f>B28+B29+B31</f>
        <v>20491</v>
      </c>
      <c r="C37" s="37">
        <f>C28+C29+C31</f>
        <v>19638</v>
      </c>
      <c r="D37" s="23"/>
      <c r="E37" s="14" t="s">
        <v>132</v>
      </c>
      <c r="F37" s="37">
        <f>IF(B37&gt;F36,B37-F36,0)</f>
        <v>0</v>
      </c>
      <c r="G37" s="37">
        <f>IF(C37&gt;G36,C37-G36,0)</f>
        <v>0</v>
      </c>
      <c r="H37" s="32"/>
      <c r="I37" s="32"/>
    </row>
    <row r="38" spans="1:9" ht="26.25" x14ac:dyDescent="0.25">
      <c r="A38" s="14" t="s">
        <v>133</v>
      </c>
      <c r="B38" s="37">
        <f>IF(B37&lt;F36,F36-B37,0)</f>
        <v>825</v>
      </c>
      <c r="C38" s="37">
        <f>IF(C37&lt;G36,G36-C37,0)</f>
        <v>760</v>
      </c>
      <c r="D38" s="23"/>
      <c r="E38" s="14"/>
      <c r="F38" s="37"/>
      <c r="G38" s="37"/>
      <c r="H38" s="32"/>
      <c r="I38" s="32"/>
    </row>
    <row r="39" spans="1:9" ht="15" x14ac:dyDescent="0.25">
      <c r="A39" s="13" t="s">
        <v>134</v>
      </c>
      <c r="B39" s="69">
        <v>85</v>
      </c>
      <c r="C39" s="69">
        <v>41</v>
      </c>
      <c r="D39" s="23"/>
      <c r="E39" s="38"/>
      <c r="F39" s="36"/>
      <c r="G39" s="36"/>
      <c r="H39" s="32"/>
      <c r="I39" s="32"/>
    </row>
    <row r="40" spans="1:9" ht="26.25" x14ac:dyDescent="0.25">
      <c r="A40" s="14" t="s">
        <v>135</v>
      </c>
      <c r="B40" s="36"/>
      <c r="C40" s="36"/>
      <c r="D40" s="23"/>
      <c r="E40" s="13"/>
      <c r="F40" s="36"/>
      <c r="G40" s="36"/>
      <c r="H40" s="32"/>
      <c r="I40" s="32"/>
    </row>
    <row r="41" spans="1:9" ht="15" x14ac:dyDescent="0.25">
      <c r="A41" s="9" t="s">
        <v>136</v>
      </c>
      <c r="B41" s="37">
        <f>IF(B37&lt;F36,F36-B37-B39-B40,0)</f>
        <v>740</v>
      </c>
      <c r="C41" s="37">
        <f>IF(C37&lt;G36,G36-C37-C39-C40,0)</f>
        <v>719</v>
      </c>
      <c r="D41" s="23"/>
      <c r="E41" s="13" t="s">
        <v>137</v>
      </c>
      <c r="F41" s="36">
        <f>IF(B37&gt;F36,B37-F36+B39+B40,0)</f>
        <v>0</v>
      </c>
      <c r="G41" s="36">
        <f>IF(C37&gt;G36,C37-G36+C39+C40,0)</f>
        <v>0</v>
      </c>
      <c r="H41" s="32"/>
      <c r="I41" s="32"/>
    </row>
    <row r="42" spans="1:9" ht="15" x14ac:dyDescent="0.25">
      <c r="A42" s="9" t="s">
        <v>138</v>
      </c>
      <c r="B42" s="37">
        <f>B37+B39+B40+B41</f>
        <v>21316</v>
      </c>
      <c r="C42" s="37">
        <f>C37+C39+C40+C41</f>
        <v>20398</v>
      </c>
      <c r="D42" s="23"/>
      <c r="E42" s="9" t="s">
        <v>139</v>
      </c>
      <c r="F42" s="37">
        <f>F36+F41</f>
        <v>21316</v>
      </c>
      <c r="G42" s="37">
        <f>G36+G41</f>
        <v>20398</v>
      </c>
      <c r="H42" s="32"/>
      <c r="I42" s="32"/>
    </row>
    <row r="43" spans="1:9" ht="15" x14ac:dyDescent="0.25">
      <c r="A43" s="20"/>
      <c r="B43" s="70"/>
      <c r="C43" s="70"/>
      <c r="D43" s="23"/>
      <c r="E43" s="20"/>
      <c r="F43" s="70"/>
      <c r="G43" s="70"/>
      <c r="H43" s="32"/>
      <c r="I43" s="32"/>
    </row>
    <row r="44" spans="1:9" ht="15" x14ac:dyDescent="0.25">
      <c r="A44" s="20"/>
      <c r="B44" s="70"/>
      <c r="C44" s="70"/>
      <c r="D44" s="23"/>
      <c r="E44" s="20"/>
      <c r="F44" s="70"/>
      <c r="G44" s="70"/>
      <c r="H44" s="32"/>
      <c r="I44" s="32"/>
    </row>
    <row r="45" spans="1:9" ht="15" x14ac:dyDescent="0.25">
      <c r="A45" s="23"/>
      <c r="B45" s="23"/>
      <c r="C45" s="23"/>
      <c r="D45" s="23"/>
      <c r="E45" s="23"/>
      <c r="F45" s="23"/>
      <c r="G45" s="23"/>
      <c r="H45" s="32"/>
      <c r="I45" s="32"/>
    </row>
    <row r="46" spans="1:9" ht="15" x14ac:dyDescent="0.25">
      <c r="A46" s="23"/>
      <c r="B46" s="23"/>
      <c r="C46" s="23"/>
      <c r="D46" s="23"/>
      <c r="E46" s="23"/>
      <c r="F46" s="23"/>
      <c r="G46" s="23"/>
      <c r="H46" s="32"/>
      <c r="I46" s="32"/>
    </row>
    <row r="47" spans="1:9" ht="15" x14ac:dyDescent="0.25">
      <c r="A47" s="23" t="s">
        <v>215</v>
      </c>
      <c r="B47" s="31" t="s">
        <v>198</v>
      </c>
      <c r="C47" s="23"/>
      <c r="D47" s="23"/>
      <c r="E47" s="23" t="s">
        <v>195</v>
      </c>
      <c r="F47" s="23" t="s">
        <v>199</v>
      </c>
      <c r="G47" s="23"/>
      <c r="H47" s="32"/>
      <c r="I47" s="32"/>
    </row>
    <row r="48" spans="1:9" ht="15" x14ac:dyDescent="0.25">
      <c r="A48" s="32"/>
      <c r="B48" s="23" t="s">
        <v>194</v>
      </c>
      <c r="C48" s="32"/>
      <c r="D48" s="32"/>
      <c r="E48" s="32"/>
      <c r="F48" s="32"/>
      <c r="G48" s="32"/>
      <c r="H48" s="32"/>
      <c r="I48" s="32"/>
    </row>
    <row r="49" spans="1:9" ht="15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" x14ac:dyDescent="0.25">
      <c r="A51" s="29"/>
      <c r="B51" s="32"/>
      <c r="C51" s="32"/>
      <c r="D51" s="32"/>
      <c r="E51" s="32"/>
      <c r="F51" s="32"/>
      <c r="G51" s="32"/>
      <c r="H51" s="32"/>
      <c r="I51" s="32"/>
    </row>
    <row r="52" spans="1:9" x14ac:dyDescent="0.2">
      <c r="B52" s="39"/>
    </row>
  </sheetData>
  <mergeCells count="15">
    <mergeCell ref="A7:A9"/>
    <mergeCell ref="B7:C7"/>
    <mergeCell ref="E7:E9"/>
    <mergeCell ref="F7:G7"/>
    <mergeCell ref="B8:B9"/>
    <mergeCell ref="C8:C9"/>
    <mergeCell ref="F8:F9"/>
    <mergeCell ref="G8:G9"/>
    <mergeCell ref="A5:C5"/>
    <mergeCell ref="D5:G5"/>
    <mergeCell ref="E1:G1"/>
    <mergeCell ref="A2:G2"/>
    <mergeCell ref="A3:G3"/>
    <mergeCell ref="A4:B4"/>
    <mergeCell ref="C4:G4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topLeftCell="A13" zoomScale="91" zoomScaleNormal="100" zoomScaleSheetLayoutView="91" workbookViewId="0">
      <selection activeCell="E16" sqref="E16"/>
    </sheetView>
  </sheetViews>
  <sheetFormatPr defaultRowHeight="12.75" x14ac:dyDescent="0.2"/>
  <cols>
    <col min="1" max="1" width="4" style="3" customWidth="1"/>
    <col min="2" max="2" width="53.5703125" style="3" customWidth="1"/>
    <col min="3" max="3" width="11.5703125" style="3" customWidth="1"/>
    <col min="4" max="4" width="11.140625" style="3" customWidth="1"/>
    <col min="5" max="5" width="11" style="3" customWidth="1"/>
    <col min="6" max="6" width="11.85546875" style="3" customWidth="1"/>
    <col min="7" max="7" width="10.140625" style="3" customWidth="1"/>
    <col min="8" max="8" width="10.42578125" style="3" customWidth="1"/>
    <col min="9" max="16384" width="9.140625" style="3"/>
  </cols>
  <sheetData>
    <row r="1" spans="1:14" x14ac:dyDescent="0.2">
      <c r="A1" s="108"/>
      <c r="B1" s="108"/>
    </row>
    <row r="2" spans="1:14" ht="15" x14ac:dyDescent="0.25">
      <c r="A2" s="102" t="s">
        <v>140</v>
      </c>
      <c r="B2" s="102"/>
      <c r="C2" s="102"/>
      <c r="D2" s="102"/>
      <c r="E2" s="102"/>
      <c r="F2" s="102"/>
      <c r="G2" s="102"/>
      <c r="H2" s="102"/>
    </row>
    <row r="3" spans="1:14" ht="15" x14ac:dyDescent="0.25">
      <c r="A3" s="102" t="s">
        <v>141</v>
      </c>
      <c r="B3" s="102"/>
      <c r="C3" s="102"/>
      <c r="D3" s="102"/>
      <c r="E3" s="102"/>
      <c r="F3" s="102"/>
      <c r="G3" s="102"/>
      <c r="H3" s="102"/>
      <c r="N3" s="4"/>
    </row>
    <row r="4" spans="1:14" ht="15" x14ac:dyDescent="0.25">
      <c r="A4" s="103" t="s">
        <v>1</v>
      </c>
      <c r="B4" s="103"/>
      <c r="C4" s="104" t="s">
        <v>193</v>
      </c>
      <c r="D4" s="104"/>
      <c r="E4" s="104"/>
      <c r="F4" s="104"/>
      <c r="G4" s="104"/>
      <c r="H4" s="104"/>
      <c r="I4" s="26"/>
      <c r="J4" s="26"/>
    </row>
    <row r="5" spans="1:14" ht="15" x14ac:dyDescent="0.25">
      <c r="A5" s="94" t="s">
        <v>78</v>
      </c>
      <c r="B5" s="94"/>
      <c r="C5" s="95" t="s">
        <v>213</v>
      </c>
      <c r="D5" s="95"/>
      <c r="E5" s="95"/>
      <c r="F5" s="95"/>
      <c r="G5" s="95"/>
      <c r="H5" s="95"/>
      <c r="I5" s="26"/>
      <c r="J5" s="26"/>
    </row>
    <row r="6" spans="1:14" ht="15" x14ac:dyDescent="0.25">
      <c r="A6" s="23"/>
      <c r="B6" s="23"/>
      <c r="C6" s="23"/>
      <c r="D6" s="23"/>
      <c r="E6" s="23"/>
      <c r="F6" s="23"/>
      <c r="G6" s="23"/>
      <c r="H6" s="40" t="s">
        <v>142</v>
      </c>
      <c r="I6" s="26"/>
      <c r="J6" s="26"/>
    </row>
    <row r="7" spans="1:14" ht="15" x14ac:dyDescent="0.25">
      <c r="A7" s="112" t="s">
        <v>143</v>
      </c>
      <c r="B7" s="112"/>
      <c r="C7" s="112" t="s">
        <v>144</v>
      </c>
      <c r="D7" s="112"/>
      <c r="E7" s="112"/>
      <c r="F7" s="112" t="s">
        <v>145</v>
      </c>
      <c r="G7" s="112"/>
      <c r="H7" s="112"/>
      <c r="I7" s="76"/>
      <c r="J7" s="76"/>
      <c r="K7" s="31"/>
      <c r="L7" s="31"/>
    </row>
    <row r="8" spans="1:14" ht="15" x14ac:dyDescent="0.25">
      <c r="A8" s="71"/>
      <c r="B8" s="71"/>
      <c r="C8" s="72" t="s">
        <v>146</v>
      </c>
      <c r="D8" s="72" t="s">
        <v>147</v>
      </c>
      <c r="E8" s="72" t="s">
        <v>148</v>
      </c>
      <c r="F8" s="72" t="s">
        <v>146</v>
      </c>
      <c r="G8" s="72" t="s">
        <v>147</v>
      </c>
      <c r="H8" s="72" t="s">
        <v>148</v>
      </c>
      <c r="I8" s="76"/>
      <c r="J8" s="76"/>
      <c r="K8" s="31"/>
      <c r="L8" s="31"/>
    </row>
    <row r="9" spans="1:14" ht="15" x14ac:dyDescent="0.25">
      <c r="A9" s="112" t="s">
        <v>10</v>
      </c>
      <c r="B9" s="112"/>
      <c r="C9" s="72">
        <v>1</v>
      </c>
      <c r="D9" s="72">
        <v>2</v>
      </c>
      <c r="E9" s="72">
        <v>3</v>
      </c>
      <c r="F9" s="72">
        <v>4</v>
      </c>
      <c r="G9" s="72">
        <v>5</v>
      </c>
      <c r="H9" s="72">
        <v>6</v>
      </c>
      <c r="I9" s="76"/>
      <c r="J9" s="76"/>
      <c r="K9" s="31"/>
      <c r="L9" s="31"/>
    </row>
    <row r="10" spans="1:14" ht="15" x14ac:dyDescent="0.25">
      <c r="A10" s="73" t="s">
        <v>149</v>
      </c>
      <c r="B10" s="73" t="s">
        <v>150</v>
      </c>
      <c r="C10" s="71"/>
      <c r="D10" s="71"/>
      <c r="E10" s="71"/>
      <c r="F10" s="71"/>
      <c r="G10" s="71"/>
      <c r="H10" s="71"/>
      <c r="I10" s="76"/>
      <c r="J10" s="76"/>
      <c r="K10" s="31"/>
      <c r="L10" s="31"/>
    </row>
    <row r="11" spans="1:14" ht="15" x14ac:dyDescent="0.25">
      <c r="A11" s="71">
        <v>1</v>
      </c>
      <c r="B11" s="71" t="s">
        <v>151</v>
      </c>
      <c r="C11" s="74">
        <v>19819</v>
      </c>
      <c r="D11" s="74">
        <v>7568</v>
      </c>
      <c r="E11" s="75">
        <f>C11-D11</f>
        <v>12251</v>
      </c>
      <c r="F11" s="74">
        <v>18682</v>
      </c>
      <c r="G11" s="74">
        <v>6919</v>
      </c>
      <c r="H11" s="75">
        <f>F11-G11</f>
        <v>11763</v>
      </c>
      <c r="I11" s="76"/>
      <c r="J11" s="76"/>
      <c r="K11" s="31"/>
      <c r="L11" s="77"/>
    </row>
    <row r="12" spans="1:14" ht="15" x14ac:dyDescent="0.25">
      <c r="A12" s="71">
        <v>2</v>
      </c>
      <c r="B12" s="71" t="s">
        <v>152</v>
      </c>
      <c r="C12" s="74"/>
      <c r="D12" s="74">
        <v>6977</v>
      </c>
      <c r="E12" s="75">
        <f>C12-D12</f>
        <v>-6977</v>
      </c>
      <c r="F12" s="74"/>
      <c r="G12" s="74">
        <v>5935</v>
      </c>
      <c r="H12" s="75">
        <f>F12-G12</f>
        <v>-5935</v>
      </c>
      <c r="I12" s="76"/>
      <c r="J12" s="76"/>
      <c r="K12" s="31"/>
      <c r="L12" s="31"/>
    </row>
    <row r="13" spans="1:14" ht="15" x14ac:dyDescent="0.25">
      <c r="A13" s="71">
        <v>3</v>
      </c>
      <c r="B13" s="71" t="s">
        <v>153</v>
      </c>
      <c r="C13" s="74"/>
      <c r="D13" s="74"/>
      <c r="E13" s="75"/>
      <c r="F13" s="74"/>
      <c r="G13" s="74"/>
      <c r="H13" s="75"/>
      <c r="I13" s="76"/>
      <c r="J13" s="76"/>
      <c r="K13" s="31"/>
      <c r="L13" s="31"/>
    </row>
    <row r="14" spans="1:14" ht="15" x14ac:dyDescent="0.25">
      <c r="A14" s="71"/>
      <c r="B14" s="71" t="s">
        <v>154</v>
      </c>
      <c r="C14" s="74"/>
      <c r="D14" s="74">
        <v>2139</v>
      </c>
      <c r="E14" s="75">
        <f>C14-D14</f>
        <v>-2139</v>
      </c>
      <c r="F14" s="74"/>
      <c r="G14" s="74">
        <v>2106</v>
      </c>
      <c r="H14" s="75">
        <f>F14-G14</f>
        <v>-2106</v>
      </c>
      <c r="I14" s="76"/>
      <c r="J14" s="76"/>
      <c r="K14" s="31"/>
      <c r="L14" s="31"/>
    </row>
    <row r="15" spans="1:14" ht="15" x14ac:dyDescent="0.25">
      <c r="A15" s="71">
        <v>4</v>
      </c>
      <c r="B15" s="71" t="s">
        <v>155</v>
      </c>
      <c r="C15" s="74"/>
      <c r="D15" s="74">
        <v>283</v>
      </c>
      <c r="E15" s="75">
        <f>C15-D15</f>
        <v>-283</v>
      </c>
      <c r="F15" s="74"/>
      <c r="G15" s="74">
        <v>103</v>
      </c>
      <c r="H15" s="75">
        <f>F15-G15</f>
        <v>-103</v>
      </c>
      <c r="I15" s="76"/>
      <c r="J15" s="76"/>
      <c r="K15" s="31"/>
      <c r="L15" s="31"/>
    </row>
    <row r="16" spans="1:14" ht="15" x14ac:dyDescent="0.25">
      <c r="A16" s="71">
        <v>5</v>
      </c>
      <c r="B16" s="71" t="s">
        <v>156</v>
      </c>
      <c r="C16" s="74"/>
      <c r="D16" s="74"/>
      <c r="E16" s="75"/>
      <c r="F16" s="74"/>
      <c r="G16" s="74"/>
      <c r="H16" s="75"/>
      <c r="I16" s="76"/>
      <c r="J16" s="76"/>
      <c r="K16" s="31"/>
      <c r="L16" s="31"/>
    </row>
    <row r="17" spans="1:12" ht="15" x14ac:dyDescent="0.25">
      <c r="A17" s="71"/>
      <c r="B17" s="71" t="s">
        <v>157</v>
      </c>
      <c r="C17" s="74">
        <v>137</v>
      </c>
      <c r="D17" s="74">
        <v>15</v>
      </c>
      <c r="E17" s="75">
        <f>C17-D17</f>
        <v>122</v>
      </c>
      <c r="F17" s="74">
        <v>146</v>
      </c>
      <c r="G17" s="74">
        <v>10</v>
      </c>
      <c r="H17" s="75">
        <f>F17-G17</f>
        <v>136</v>
      </c>
      <c r="I17" s="76"/>
      <c r="J17" s="76"/>
      <c r="K17" s="31"/>
      <c r="L17" s="31"/>
    </row>
    <row r="18" spans="1:12" ht="15" x14ac:dyDescent="0.25">
      <c r="A18" s="71">
        <v>6</v>
      </c>
      <c r="B18" s="71" t="s">
        <v>158</v>
      </c>
      <c r="C18" s="74">
        <v>54</v>
      </c>
      <c r="D18" s="74">
        <v>262</v>
      </c>
      <c r="E18" s="75">
        <f>C18-D18</f>
        <v>-208</v>
      </c>
      <c r="F18" s="74">
        <v>76</v>
      </c>
      <c r="G18" s="74">
        <v>30</v>
      </c>
      <c r="H18" s="75">
        <f>F18-G18</f>
        <v>46</v>
      </c>
      <c r="I18" s="76"/>
      <c r="J18" s="76"/>
      <c r="K18" s="31"/>
      <c r="L18" s="31"/>
    </row>
    <row r="19" spans="1:12" ht="15" x14ac:dyDescent="0.25">
      <c r="A19" s="73"/>
      <c r="B19" s="73" t="s">
        <v>159</v>
      </c>
      <c r="C19" s="75">
        <f t="shared" ref="C19:H19" si="0">SUM(C11:C18)</f>
        <v>20010</v>
      </c>
      <c r="D19" s="75">
        <f t="shared" si="0"/>
        <v>17244</v>
      </c>
      <c r="E19" s="75">
        <f t="shared" si="0"/>
        <v>2766</v>
      </c>
      <c r="F19" s="75">
        <f t="shared" si="0"/>
        <v>18904</v>
      </c>
      <c r="G19" s="75">
        <f t="shared" si="0"/>
        <v>15103</v>
      </c>
      <c r="H19" s="75">
        <f t="shared" si="0"/>
        <v>3801</v>
      </c>
      <c r="I19" s="76"/>
      <c r="J19" s="76"/>
      <c r="K19" s="31"/>
      <c r="L19" s="31"/>
    </row>
    <row r="20" spans="1:12" ht="15" x14ac:dyDescent="0.25">
      <c r="A20" s="73" t="s">
        <v>160</v>
      </c>
      <c r="B20" s="73" t="s">
        <v>161</v>
      </c>
      <c r="C20" s="75"/>
      <c r="D20" s="75"/>
      <c r="E20" s="75"/>
      <c r="F20" s="75"/>
      <c r="G20" s="75"/>
      <c r="H20" s="75"/>
      <c r="I20" s="76"/>
      <c r="J20" s="76"/>
      <c r="K20" s="31"/>
      <c r="L20" s="31"/>
    </row>
    <row r="21" spans="1:12" ht="15" x14ac:dyDescent="0.25">
      <c r="A21" s="71">
        <v>1</v>
      </c>
      <c r="B21" s="71" t="s">
        <v>162</v>
      </c>
      <c r="C21" s="74"/>
      <c r="D21" s="74"/>
      <c r="E21" s="75"/>
      <c r="F21" s="74"/>
      <c r="G21" s="74"/>
      <c r="H21" s="75"/>
      <c r="I21" s="76"/>
      <c r="J21" s="76"/>
      <c r="K21" s="31"/>
      <c r="L21" s="31"/>
    </row>
    <row r="22" spans="1:12" ht="15" x14ac:dyDescent="0.25">
      <c r="A22" s="71"/>
      <c r="B22" s="71" t="s">
        <v>163</v>
      </c>
      <c r="C22" s="74"/>
      <c r="D22" s="74">
        <v>2650</v>
      </c>
      <c r="E22" s="75">
        <f>C22-D22</f>
        <v>-2650</v>
      </c>
      <c r="F22" s="74"/>
      <c r="G22" s="74">
        <v>3090</v>
      </c>
      <c r="H22" s="75">
        <f>F22-G22</f>
        <v>-3090</v>
      </c>
      <c r="I22" s="76"/>
      <c r="J22" s="76"/>
      <c r="K22" s="31"/>
      <c r="L22" s="31"/>
    </row>
    <row r="23" spans="1:12" ht="15" x14ac:dyDescent="0.25">
      <c r="A23" s="71"/>
      <c r="B23" s="73" t="s">
        <v>164</v>
      </c>
      <c r="C23" s="75">
        <f t="shared" ref="C23:H23" si="1">SUM(C21:C22)</f>
        <v>0</v>
      </c>
      <c r="D23" s="75">
        <f t="shared" si="1"/>
        <v>2650</v>
      </c>
      <c r="E23" s="75">
        <f t="shared" si="1"/>
        <v>-2650</v>
      </c>
      <c r="F23" s="75">
        <f t="shared" si="1"/>
        <v>0</v>
      </c>
      <c r="G23" s="75">
        <f t="shared" si="1"/>
        <v>3090</v>
      </c>
      <c r="H23" s="75">
        <f t="shared" si="1"/>
        <v>-3090</v>
      </c>
      <c r="I23" s="76"/>
      <c r="J23" s="76"/>
      <c r="K23" s="31"/>
      <c r="L23" s="31"/>
    </row>
    <row r="24" spans="1:12" ht="15" x14ac:dyDescent="0.25">
      <c r="A24" s="73" t="s">
        <v>165</v>
      </c>
      <c r="B24" s="73" t="s">
        <v>166</v>
      </c>
      <c r="C24" s="75"/>
      <c r="D24" s="75"/>
      <c r="E24" s="75"/>
      <c r="F24" s="75"/>
      <c r="G24" s="75"/>
      <c r="H24" s="75"/>
      <c r="I24" s="76"/>
      <c r="J24" s="76"/>
      <c r="K24" s="31"/>
      <c r="L24" s="31"/>
    </row>
    <row r="25" spans="1:12" ht="15" x14ac:dyDescent="0.25">
      <c r="A25" s="71"/>
      <c r="B25" s="73" t="s">
        <v>167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f>SUM(H24:H24)</f>
        <v>0</v>
      </c>
      <c r="I25" s="76"/>
      <c r="J25" s="76"/>
      <c r="K25" s="31"/>
      <c r="L25" s="31"/>
    </row>
    <row r="26" spans="1:12" ht="15" x14ac:dyDescent="0.25">
      <c r="A26" s="73" t="s">
        <v>168</v>
      </c>
      <c r="B26" s="73" t="s">
        <v>169</v>
      </c>
      <c r="C26" s="75">
        <f t="shared" ref="C26:H26" si="2">C19+C23+C25</f>
        <v>20010</v>
      </c>
      <c r="D26" s="75">
        <f t="shared" si="2"/>
        <v>19894</v>
      </c>
      <c r="E26" s="75">
        <f t="shared" si="2"/>
        <v>116</v>
      </c>
      <c r="F26" s="75">
        <f t="shared" si="2"/>
        <v>18904</v>
      </c>
      <c r="G26" s="75">
        <f t="shared" si="2"/>
        <v>18193</v>
      </c>
      <c r="H26" s="75">
        <f t="shared" si="2"/>
        <v>711</v>
      </c>
      <c r="I26" s="76"/>
      <c r="J26" s="76"/>
      <c r="K26" s="31"/>
      <c r="L26" s="31"/>
    </row>
    <row r="27" spans="1:12" ht="15" x14ac:dyDescent="0.25">
      <c r="A27" s="73" t="s">
        <v>170</v>
      </c>
      <c r="B27" s="73" t="s">
        <v>171</v>
      </c>
      <c r="C27" s="109">
        <v>5716</v>
      </c>
      <c r="D27" s="110"/>
      <c r="E27" s="111"/>
      <c r="F27" s="109">
        <v>5005</v>
      </c>
      <c r="G27" s="110"/>
      <c r="H27" s="111"/>
      <c r="I27" s="76"/>
      <c r="J27" s="76"/>
      <c r="K27" s="31"/>
      <c r="L27" s="31"/>
    </row>
    <row r="28" spans="1:12" ht="15" x14ac:dyDescent="0.25">
      <c r="A28" s="73" t="s">
        <v>172</v>
      </c>
      <c r="B28" s="73" t="s">
        <v>173</v>
      </c>
      <c r="C28" s="109">
        <f>E26+C27</f>
        <v>5832</v>
      </c>
      <c r="D28" s="110"/>
      <c r="E28" s="111"/>
      <c r="F28" s="109">
        <f>H26+F27</f>
        <v>5716</v>
      </c>
      <c r="G28" s="110"/>
      <c r="H28" s="111"/>
      <c r="I28" s="76"/>
      <c r="J28" s="76"/>
      <c r="K28" s="31"/>
      <c r="L28" s="31"/>
    </row>
    <row r="29" spans="1:12" s="23" customForma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23" customForma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23" customFormat="1" x14ac:dyDescent="0.2">
      <c r="A31" s="31"/>
      <c r="B31" s="31"/>
      <c r="C31" s="31"/>
      <c r="D31" s="31"/>
      <c r="E31" s="31"/>
      <c r="F31" s="31" t="s">
        <v>201</v>
      </c>
      <c r="G31" s="31"/>
      <c r="H31" s="31"/>
      <c r="I31" s="31"/>
      <c r="J31" s="31"/>
      <c r="K31" s="31"/>
      <c r="L31" s="31"/>
    </row>
    <row r="32" spans="1:12" ht="15" x14ac:dyDescent="0.25">
      <c r="A32" s="31"/>
      <c r="B32" s="31" t="s">
        <v>215</v>
      </c>
      <c r="C32" s="31" t="s">
        <v>200</v>
      </c>
      <c r="D32" s="31"/>
      <c r="E32" s="31" t="s">
        <v>195</v>
      </c>
      <c r="F32" s="31"/>
      <c r="G32" s="31"/>
      <c r="H32" s="31"/>
      <c r="I32" s="76"/>
      <c r="J32" s="76"/>
      <c r="K32" s="31"/>
      <c r="L32" s="31"/>
    </row>
    <row r="33" spans="1:10" ht="15" x14ac:dyDescent="0.25">
      <c r="A33" s="23"/>
      <c r="B33" s="23"/>
      <c r="C33" s="23"/>
      <c r="D33" s="23"/>
      <c r="E33" s="23"/>
      <c r="F33" s="23"/>
      <c r="G33" s="23"/>
      <c r="H33" s="23"/>
      <c r="I33" s="26"/>
      <c r="J33" s="26"/>
    </row>
    <row r="34" spans="1:10" ht="15" x14ac:dyDescent="0.25">
      <c r="A34" s="23"/>
      <c r="B34" s="23"/>
      <c r="C34" s="23" t="s">
        <v>194</v>
      </c>
      <c r="D34" s="23"/>
      <c r="E34" s="23"/>
      <c r="F34" s="23"/>
      <c r="G34" s="23"/>
      <c r="H34" s="23"/>
      <c r="I34" s="26"/>
      <c r="J34" s="26"/>
    </row>
    <row r="35" spans="1:10" ht="15" x14ac:dyDescent="0.25">
      <c r="A35" s="26"/>
      <c r="B35" s="42"/>
      <c r="C35" s="26"/>
      <c r="D35" s="26"/>
      <c r="E35" s="26"/>
      <c r="F35" s="26"/>
      <c r="G35" s="26"/>
      <c r="H35" s="26"/>
      <c r="I35" s="26"/>
      <c r="J35" s="26"/>
    </row>
  </sheetData>
  <mergeCells count="15">
    <mergeCell ref="C28:E28"/>
    <mergeCell ref="F28:H28"/>
    <mergeCell ref="A7:B7"/>
    <mergeCell ref="C7:E7"/>
    <mergeCell ref="F7:H7"/>
    <mergeCell ref="A9:B9"/>
    <mergeCell ref="C27:E27"/>
    <mergeCell ref="F27:H27"/>
    <mergeCell ref="A5:B5"/>
    <mergeCell ref="C5:H5"/>
    <mergeCell ref="A1:B1"/>
    <mergeCell ref="A2:H2"/>
    <mergeCell ref="A3:H3"/>
    <mergeCell ref="A4:B4"/>
    <mergeCell ref="C4:H4"/>
  </mergeCells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Normal="100" zoomScaleSheetLayoutView="100" workbookViewId="0">
      <selection activeCell="I19" sqref="I19"/>
    </sheetView>
  </sheetViews>
  <sheetFormatPr defaultRowHeight="12.75" x14ac:dyDescent="0.2"/>
  <cols>
    <col min="1" max="1" width="44.140625" style="3" customWidth="1"/>
    <col min="2" max="2" width="8.42578125" style="3" customWidth="1"/>
    <col min="3" max="3" width="8.5703125" style="3" customWidth="1"/>
    <col min="4" max="4" width="11.28515625" style="3" customWidth="1"/>
    <col min="5" max="5" width="9.140625" style="3"/>
    <col min="6" max="6" width="12" style="3" customWidth="1"/>
    <col min="7" max="7" width="9.85546875" style="3" customWidth="1"/>
    <col min="8" max="8" width="8.42578125" style="3" customWidth="1"/>
    <col min="9" max="9" width="9.42578125" style="3" customWidth="1"/>
    <col min="10" max="10" width="9.7109375" style="3" customWidth="1"/>
    <col min="11" max="11" width="10.42578125" style="3" customWidth="1"/>
    <col min="12" max="12" width="9" style="3" customWidth="1"/>
    <col min="13" max="16384" width="9.140625" style="3"/>
  </cols>
  <sheetData>
    <row r="1" spans="1:14" x14ac:dyDescent="0.2">
      <c r="A1" s="1"/>
      <c r="B1" s="43"/>
      <c r="C1" s="43"/>
      <c r="D1" s="43"/>
      <c r="E1" s="43"/>
      <c r="F1" s="43"/>
      <c r="G1" s="43"/>
      <c r="H1" s="43"/>
      <c r="I1" s="113"/>
      <c r="J1" s="113"/>
      <c r="K1" s="113"/>
      <c r="L1" s="113"/>
    </row>
    <row r="2" spans="1:14" ht="15" x14ac:dyDescent="0.25">
      <c r="A2" s="102" t="s">
        <v>140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x14ac:dyDescent="0.25">
      <c r="A3" s="102" t="s">
        <v>174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x14ac:dyDescent="0.2">
      <c r="A4" s="103" t="s">
        <v>1</v>
      </c>
      <c r="B4" s="103"/>
      <c r="C4" s="103"/>
      <c r="D4" s="104" t="s">
        <v>193</v>
      </c>
      <c r="E4" s="104"/>
      <c r="F4" s="104"/>
      <c r="G4" s="104"/>
      <c r="H4" s="104"/>
      <c r="I4" s="104"/>
      <c r="J4" s="104"/>
      <c r="K4" s="104"/>
      <c r="L4" s="104"/>
    </row>
    <row r="5" spans="1:14" x14ac:dyDescent="0.2">
      <c r="A5" s="94" t="s">
        <v>175</v>
      </c>
      <c r="B5" s="94"/>
      <c r="C5" s="94"/>
      <c r="D5" s="94"/>
      <c r="E5" s="95" t="s">
        <v>213</v>
      </c>
      <c r="F5" s="95"/>
      <c r="G5" s="95"/>
      <c r="H5" s="95"/>
      <c r="I5" s="95"/>
      <c r="J5" s="95"/>
      <c r="K5" s="95"/>
      <c r="L5" s="95"/>
    </row>
    <row r="6" spans="1:14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40" t="s">
        <v>142</v>
      </c>
    </row>
    <row r="7" spans="1:14" x14ac:dyDescent="0.2">
      <c r="A7" s="114" t="s">
        <v>176</v>
      </c>
      <c r="B7" s="115" t="s">
        <v>177</v>
      </c>
      <c r="C7" s="115" t="s">
        <v>178</v>
      </c>
      <c r="D7" s="115" t="s">
        <v>179</v>
      </c>
      <c r="E7" s="116" t="s">
        <v>180</v>
      </c>
      <c r="F7" s="117"/>
      <c r="G7" s="117"/>
      <c r="H7" s="117"/>
      <c r="I7" s="118" t="s">
        <v>181</v>
      </c>
      <c r="J7" s="118"/>
      <c r="K7" s="118" t="s">
        <v>182</v>
      </c>
      <c r="L7" s="119" t="s">
        <v>183</v>
      </c>
    </row>
    <row r="8" spans="1:14" x14ac:dyDescent="0.2">
      <c r="A8" s="114"/>
      <c r="B8" s="115"/>
      <c r="C8" s="115"/>
      <c r="D8" s="115"/>
      <c r="E8" s="120" t="s">
        <v>184</v>
      </c>
      <c r="F8" s="121" t="s">
        <v>185</v>
      </c>
      <c r="G8" s="121" t="s">
        <v>186</v>
      </c>
      <c r="H8" s="122" t="s">
        <v>187</v>
      </c>
      <c r="I8" s="118"/>
      <c r="J8" s="118"/>
      <c r="K8" s="118"/>
      <c r="L8" s="119"/>
    </row>
    <row r="9" spans="1:14" x14ac:dyDescent="0.2">
      <c r="A9" s="114"/>
      <c r="B9" s="115"/>
      <c r="C9" s="115"/>
      <c r="D9" s="115"/>
      <c r="E9" s="120"/>
      <c r="F9" s="122"/>
      <c r="G9" s="121"/>
      <c r="H9" s="122"/>
      <c r="I9" s="118" t="s">
        <v>188</v>
      </c>
      <c r="J9" s="118" t="s">
        <v>189</v>
      </c>
      <c r="K9" s="118"/>
      <c r="L9" s="119"/>
    </row>
    <row r="10" spans="1:14" ht="23.85" customHeight="1" x14ac:dyDescent="0.2">
      <c r="A10" s="114"/>
      <c r="B10" s="115"/>
      <c r="C10" s="115"/>
      <c r="D10" s="115"/>
      <c r="E10" s="120"/>
      <c r="F10" s="122"/>
      <c r="G10" s="122"/>
      <c r="H10" s="122"/>
      <c r="I10" s="118"/>
      <c r="J10" s="118"/>
      <c r="K10" s="118"/>
      <c r="L10" s="119"/>
    </row>
    <row r="11" spans="1:14" ht="12.6" customHeight="1" x14ac:dyDescent="0.2">
      <c r="A11" s="44" t="s">
        <v>10</v>
      </c>
      <c r="B11" s="44">
        <v>1</v>
      </c>
      <c r="C11" s="44">
        <v>2</v>
      </c>
      <c r="D11" s="44">
        <v>3</v>
      </c>
      <c r="E11" s="44">
        <v>4</v>
      </c>
      <c r="F11" s="44">
        <v>5</v>
      </c>
      <c r="G11" s="44">
        <v>6</v>
      </c>
      <c r="H11" s="45">
        <v>7</v>
      </c>
      <c r="I11" s="46">
        <v>8</v>
      </c>
      <c r="J11" s="46">
        <v>9</v>
      </c>
      <c r="K11" s="47">
        <v>10</v>
      </c>
      <c r="L11" s="48">
        <v>11</v>
      </c>
    </row>
    <row r="12" spans="1:14" ht="24.95" customHeight="1" x14ac:dyDescent="0.2">
      <c r="A12" s="49" t="s">
        <v>190</v>
      </c>
      <c r="B12" s="78">
        <v>197</v>
      </c>
      <c r="C12" s="78"/>
      <c r="D12" s="78">
        <v>2983</v>
      </c>
      <c r="E12" s="78"/>
      <c r="F12" s="78">
        <v>0</v>
      </c>
      <c r="G12" s="78"/>
      <c r="H12" s="78">
        <v>10726</v>
      </c>
      <c r="I12" s="78">
        <v>0</v>
      </c>
      <c r="J12" s="78">
        <v>-202</v>
      </c>
      <c r="K12" s="79">
        <v>719</v>
      </c>
      <c r="L12" s="79">
        <f>SUM(B12:K12)</f>
        <v>14423</v>
      </c>
      <c r="N12" s="41"/>
    </row>
    <row r="13" spans="1:14" ht="24.95" customHeight="1" x14ac:dyDescent="0.2">
      <c r="A13" s="50" t="s">
        <v>191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79">
        <f>SUM(B13:K13)</f>
        <v>0</v>
      </c>
    </row>
    <row r="14" spans="1:14" ht="24.95" customHeight="1" x14ac:dyDescent="0.2">
      <c r="A14" s="51" t="s">
        <v>207</v>
      </c>
      <c r="B14" s="82">
        <f>B12+B13</f>
        <v>197</v>
      </c>
      <c r="C14" s="82">
        <f t="shared" ref="C14:K14" si="0">C12+C13</f>
        <v>0</v>
      </c>
      <c r="D14" s="82">
        <f t="shared" si="0"/>
        <v>2983</v>
      </c>
      <c r="E14" s="82">
        <f t="shared" si="0"/>
        <v>0</v>
      </c>
      <c r="F14" s="82">
        <f t="shared" si="0"/>
        <v>0</v>
      </c>
      <c r="G14" s="82">
        <f t="shared" si="0"/>
        <v>0</v>
      </c>
      <c r="H14" s="82">
        <f t="shared" si="0"/>
        <v>10726</v>
      </c>
      <c r="I14" s="82">
        <f t="shared" si="0"/>
        <v>0</v>
      </c>
      <c r="J14" s="82">
        <f t="shared" si="0"/>
        <v>-202</v>
      </c>
      <c r="K14" s="82">
        <f t="shared" si="0"/>
        <v>719</v>
      </c>
      <c r="L14" s="82">
        <f>L12+L13</f>
        <v>14423</v>
      </c>
      <c r="N14" s="41"/>
    </row>
    <row r="15" spans="1:14" ht="24.95" customHeight="1" x14ac:dyDescent="0.2">
      <c r="A15" s="52" t="s">
        <v>208</v>
      </c>
      <c r="B15" s="83"/>
      <c r="C15" s="84"/>
      <c r="D15" s="85"/>
      <c r="E15" s="84"/>
      <c r="F15" s="84"/>
      <c r="G15" s="85"/>
      <c r="H15" s="84"/>
      <c r="I15" s="84"/>
      <c r="J15" s="86"/>
      <c r="K15" s="84">
        <v>740</v>
      </c>
      <c r="L15" s="79">
        <f t="shared" ref="L15" si="1">SUM(B15:K15)</f>
        <v>740</v>
      </c>
    </row>
    <row r="16" spans="1:14" ht="24.95" customHeight="1" x14ac:dyDescent="0.25">
      <c r="A16" s="53" t="s">
        <v>209</v>
      </c>
      <c r="B16" s="84"/>
      <c r="C16" s="84"/>
      <c r="D16" s="85"/>
      <c r="E16" s="84"/>
      <c r="F16" s="84"/>
      <c r="G16" s="85"/>
      <c r="H16" s="84">
        <v>719</v>
      </c>
      <c r="I16" s="85"/>
      <c r="J16" s="84"/>
      <c r="K16" s="85">
        <v>-719</v>
      </c>
      <c r="L16" s="79">
        <f>SUM(B16:K16)</f>
        <v>0</v>
      </c>
    </row>
    <row r="17" spans="1:12" ht="24.95" customHeight="1" x14ac:dyDescent="0.2">
      <c r="A17" s="54" t="s">
        <v>192</v>
      </c>
      <c r="B17" s="80"/>
      <c r="C17" s="80"/>
      <c r="D17" s="87"/>
      <c r="E17" s="80"/>
      <c r="F17" s="80"/>
      <c r="G17" s="87"/>
      <c r="H17" s="80"/>
      <c r="I17" s="87"/>
      <c r="J17" s="80"/>
      <c r="K17" s="87"/>
      <c r="L17" s="79">
        <f>SUM(B17:K17)</f>
        <v>0</v>
      </c>
    </row>
    <row r="18" spans="1:12" ht="24.95" customHeight="1" x14ac:dyDescent="0.2">
      <c r="A18" s="52" t="s">
        <v>210</v>
      </c>
      <c r="B18" s="84"/>
      <c r="C18" s="85"/>
      <c r="D18" s="84">
        <v>-50</v>
      </c>
      <c r="E18" s="88"/>
      <c r="F18" s="88"/>
      <c r="G18" s="84"/>
      <c r="H18" s="85"/>
      <c r="I18" s="84">
        <v>50</v>
      </c>
      <c r="J18" s="85"/>
      <c r="K18" s="84"/>
      <c r="L18" s="79">
        <f>SUM(B18:K18)</f>
        <v>0</v>
      </c>
    </row>
    <row r="19" spans="1:12" ht="24.95" customHeight="1" x14ac:dyDescent="0.2">
      <c r="A19" s="55" t="s">
        <v>211</v>
      </c>
      <c r="B19" s="89">
        <f>B14+B15+B16+B18</f>
        <v>197</v>
      </c>
      <c r="C19" s="89">
        <f t="shared" ref="C19:L19" si="2">C14+C15+C16+C18</f>
        <v>0</v>
      </c>
      <c r="D19" s="89">
        <f t="shared" si="2"/>
        <v>2933</v>
      </c>
      <c r="E19" s="89">
        <f t="shared" si="2"/>
        <v>0</v>
      </c>
      <c r="F19" s="89">
        <f t="shared" si="2"/>
        <v>0</v>
      </c>
      <c r="G19" s="89">
        <f t="shared" si="2"/>
        <v>0</v>
      </c>
      <c r="H19" s="89">
        <f t="shared" si="2"/>
        <v>11445</v>
      </c>
      <c r="I19" s="89">
        <f t="shared" si="2"/>
        <v>50</v>
      </c>
      <c r="J19" s="89">
        <f t="shared" si="2"/>
        <v>-202</v>
      </c>
      <c r="K19" s="89">
        <f t="shared" si="2"/>
        <v>740</v>
      </c>
      <c r="L19" s="89">
        <f t="shared" si="2"/>
        <v>15163</v>
      </c>
    </row>
    <row r="20" spans="1:12" ht="24.95" customHeight="1" x14ac:dyDescent="0.2">
      <c r="A20" s="56" t="s">
        <v>212</v>
      </c>
      <c r="B20" s="90">
        <f>B19</f>
        <v>197</v>
      </c>
      <c r="C20" s="90">
        <f t="shared" ref="C20:L20" si="3">C19</f>
        <v>0</v>
      </c>
      <c r="D20" s="90">
        <f t="shared" si="3"/>
        <v>2933</v>
      </c>
      <c r="E20" s="90">
        <f t="shared" si="3"/>
        <v>0</v>
      </c>
      <c r="F20" s="90">
        <f t="shared" si="3"/>
        <v>0</v>
      </c>
      <c r="G20" s="90">
        <f t="shared" si="3"/>
        <v>0</v>
      </c>
      <c r="H20" s="90">
        <f t="shared" si="3"/>
        <v>11445</v>
      </c>
      <c r="I20" s="90">
        <f t="shared" si="3"/>
        <v>50</v>
      </c>
      <c r="J20" s="90">
        <f t="shared" si="3"/>
        <v>-202</v>
      </c>
      <c r="K20" s="90">
        <f t="shared" si="3"/>
        <v>740</v>
      </c>
      <c r="L20" s="90">
        <f t="shared" si="3"/>
        <v>15163</v>
      </c>
    </row>
    <row r="21" spans="1:12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3"/>
    </row>
    <row r="25" spans="1:12" ht="15" x14ac:dyDescent="0.25">
      <c r="A25" s="32"/>
      <c r="B25" s="32"/>
      <c r="C25" s="32" t="s">
        <v>198</v>
      </c>
      <c r="D25" s="32"/>
      <c r="E25" s="32"/>
      <c r="F25" s="32"/>
      <c r="G25" s="32"/>
      <c r="H25" s="32" t="s">
        <v>201</v>
      </c>
      <c r="I25" s="32"/>
      <c r="J25" s="26"/>
      <c r="K25" s="26"/>
      <c r="L25" s="26"/>
    </row>
    <row r="26" spans="1:12" ht="15" x14ac:dyDescent="0.25">
      <c r="A26" s="23" t="s">
        <v>215</v>
      </c>
      <c r="B26" s="23"/>
      <c r="C26" s="23" t="s">
        <v>194</v>
      </c>
      <c r="D26" s="23"/>
      <c r="E26" s="23"/>
      <c r="F26" s="23"/>
      <c r="G26" s="23" t="s">
        <v>195</v>
      </c>
      <c r="H26" s="23"/>
      <c r="I26" s="23"/>
      <c r="J26" s="23"/>
      <c r="K26" s="23"/>
      <c r="L26" s="26"/>
    </row>
    <row r="27" spans="1:12" ht="15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26"/>
      <c r="K27" s="26"/>
      <c r="L27" s="26"/>
    </row>
    <row r="28" spans="1:12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12" x14ac:dyDescent="0.2">
      <c r="A29" s="31"/>
      <c r="B29" s="31"/>
      <c r="C29" s="31"/>
      <c r="D29" s="31"/>
      <c r="E29" s="31"/>
      <c r="F29" s="31"/>
      <c r="G29" s="31"/>
      <c r="H29" s="31"/>
      <c r="I29" s="31"/>
    </row>
  </sheetData>
  <mergeCells count="21">
    <mergeCell ref="K7:K10"/>
    <mergeCell ref="L7:L10"/>
    <mergeCell ref="E8:E10"/>
    <mergeCell ref="F8:F10"/>
    <mergeCell ref="G8:G10"/>
    <mergeCell ref="H8:H10"/>
    <mergeCell ref="I9:I10"/>
    <mergeCell ref="J9:J10"/>
    <mergeCell ref="I7:J8"/>
    <mergeCell ref="A7:A10"/>
    <mergeCell ref="B7:B10"/>
    <mergeCell ref="C7:C10"/>
    <mergeCell ref="D7:D10"/>
    <mergeCell ref="E7:H7"/>
    <mergeCell ref="A5:D5"/>
    <mergeCell ref="E5:L5"/>
    <mergeCell ref="I1:L1"/>
    <mergeCell ref="A2:L2"/>
    <mergeCell ref="A3:L3"/>
    <mergeCell ref="A4:C4"/>
    <mergeCell ref="D4:L4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СБ</vt:lpstr>
      <vt:lpstr>ОПР</vt:lpstr>
      <vt:lpstr>ОПП</vt:lpstr>
      <vt:lpstr>ОСКл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Tanq</dc:creator>
  <cp:lastModifiedBy>veronika</cp:lastModifiedBy>
  <cp:lastPrinted>2019-03-13T14:58:08Z</cp:lastPrinted>
  <dcterms:created xsi:type="dcterms:W3CDTF">2019-03-08T11:07:02Z</dcterms:created>
  <dcterms:modified xsi:type="dcterms:W3CDTF">2020-05-12T12:03:18Z</dcterms:modified>
</cp:coreProperties>
</file>