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MRRB-FILE\Work Folders\TDDP\1_DIREKCIA OBSTA-dokladi,otcheti,progr-i-dr\1_GFOtcheti\1_PMS 114 informacii 2012-2020\PMS 114 informacii 2020\2020-I_trimesechie\VIK-Vraca\"/>
    </mc:Choice>
  </mc:AlternateContent>
  <bookViews>
    <workbookView xWindow="0" yWindow="0" windowWidth="20160" windowHeight="8280" tabRatio="909" firstSheet="4" activeTab="4"/>
  </bookViews>
  <sheets>
    <sheet name="обща информация" sheetId="1" r:id="rId1"/>
    <sheet name="1.1.Счетоводен баланс" sheetId="3" r:id="rId2"/>
    <sheet name="1.2.ОПР за тримесечие" sheetId="11" r:id="rId3"/>
    <sheet name="1.4.ОПП" sheetId="9" r:id="rId4"/>
    <sheet name="1.5.ОСК" sheetId="10" r:id="rId5"/>
    <sheet name="1.6 Докл. за дейн" sheetId="17" state="hidden" r:id="rId6"/>
    <sheet name="1.7 Отчет за управ" sheetId="18" state="hidden" r:id="rId7"/>
    <sheet name="Прил.6 ФИС (2)" sheetId="15" state="hidden" r:id="rId8"/>
  </sheets>
  <definedNames>
    <definedName name="_xlnm.Print_Area" localSheetId="1">'1.1.Счетоводен баланс'!$A$1:$D$185</definedName>
    <definedName name="_xlnm.Print_Area" localSheetId="2">'1.2.ОПР за тримесечие'!$A$1:$D$97</definedName>
    <definedName name="_xlnm.Print_Area" localSheetId="3">'1.4.ОПП'!$A$1:$H$46</definedName>
    <definedName name="_xlnm.Print_Area" localSheetId="4">'1.5.ОСК'!$A$1:$M$38</definedName>
    <definedName name="_xlnm.Print_Area" localSheetId="0">'обща информация'!$A$1:$J$47</definedName>
    <definedName name="_xlnm.Print_Area" localSheetId="7">'Прил.6 ФИС (2)'!$A$1:$V$22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1" i="3" l="1"/>
  <c r="E20" i="9" l="1"/>
  <c r="E34" i="9"/>
  <c r="E17" i="9"/>
  <c r="E10" i="9"/>
  <c r="E12" i="9"/>
  <c r="E16" i="9" l="1"/>
  <c r="H34" i="9"/>
  <c r="H20" i="9"/>
  <c r="H17" i="9"/>
  <c r="H16" i="9"/>
  <c r="H12" i="9"/>
  <c r="H10" i="9"/>
  <c r="L14" i="10" l="1"/>
  <c r="L26" i="10" s="1"/>
  <c r="L28" i="10" s="1"/>
  <c r="K14" i="10"/>
  <c r="K26" i="10" s="1"/>
  <c r="K28" i="10" s="1"/>
  <c r="J14" i="10"/>
  <c r="J26" i="10" s="1"/>
  <c r="J28" i="10" s="1"/>
  <c r="I14" i="10"/>
  <c r="I26" i="10" s="1"/>
  <c r="I28" i="10" s="1"/>
  <c r="E14" i="10"/>
  <c r="E26" i="10" s="1"/>
  <c r="E28" i="10" s="1"/>
  <c r="C14" i="10"/>
  <c r="C26" i="10" s="1"/>
  <c r="C28" i="10" s="1"/>
  <c r="D21" i="3"/>
  <c r="A4" i="1" l="1"/>
  <c r="A3" i="1" l="1"/>
  <c r="D10" i="3" l="1"/>
  <c r="D96" i="3" s="1"/>
  <c r="C10" i="3"/>
  <c r="A5" i="10" l="1"/>
  <c r="A5" i="9"/>
  <c r="F7" i="9"/>
  <c r="D54" i="11" l="1"/>
  <c r="C54" i="11"/>
  <c r="D23" i="11"/>
  <c r="D22" i="11" s="1"/>
  <c r="C23" i="11"/>
  <c r="C22" i="11"/>
  <c r="D16" i="11"/>
  <c r="C16" i="11"/>
  <c r="D13" i="11"/>
  <c r="C13" i="11"/>
  <c r="C39" i="11"/>
  <c r="D39" i="11"/>
  <c r="D162" i="3"/>
  <c r="C162" i="3"/>
  <c r="D159" i="3"/>
  <c r="C159" i="3"/>
  <c r="D156" i="3"/>
  <c r="C156" i="3"/>
  <c r="D152" i="3"/>
  <c r="C152" i="3"/>
  <c r="D149" i="3"/>
  <c r="C149" i="3"/>
  <c r="D146" i="3"/>
  <c r="C146" i="3"/>
  <c r="C143" i="3"/>
  <c r="D143" i="3"/>
  <c r="D140" i="3"/>
  <c r="C140" i="3"/>
  <c r="D134" i="3"/>
  <c r="C134" i="3"/>
  <c r="D113" i="3"/>
  <c r="C113" i="3"/>
  <c r="D31" i="11" l="1"/>
  <c r="D41" i="11" s="1"/>
  <c r="C31" i="11"/>
  <c r="C41" i="11" s="1"/>
  <c r="A5" i="3" l="1"/>
  <c r="D18" i="9" l="1"/>
  <c r="F18" i="9"/>
  <c r="G18" i="9"/>
  <c r="C18" i="9"/>
  <c r="E18" i="9"/>
  <c r="H18" i="9" l="1"/>
  <c r="C7" i="9" l="1"/>
  <c r="D35" i="9"/>
  <c r="E35" i="9"/>
  <c r="F35" i="9"/>
  <c r="G35" i="9"/>
  <c r="H35" i="9"/>
  <c r="C35" i="9"/>
  <c r="D26" i="9"/>
  <c r="E26" i="9"/>
  <c r="F26" i="9"/>
  <c r="G26" i="9"/>
  <c r="H26" i="9"/>
  <c r="C26" i="9"/>
  <c r="D82" i="11"/>
  <c r="C82" i="11"/>
  <c r="D71" i="11"/>
  <c r="C71" i="11"/>
  <c r="D168" i="3"/>
  <c r="C168" i="3"/>
  <c r="D165" i="3"/>
  <c r="D166" i="3"/>
  <c r="D167" i="3"/>
  <c r="C167" i="3"/>
  <c r="C166" i="3"/>
  <c r="C165" i="3"/>
  <c r="D120" i="3"/>
  <c r="D125" i="3" s="1"/>
  <c r="C120" i="3"/>
  <c r="C125" i="3" s="1"/>
  <c r="D117" i="3"/>
  <c r="C117" i="3"/>
  <c r="D99" i="3"/>
  <c r="D98" i="3" s="1"/>
  <c r="C99" i="3"/>
  <c r="C98" i="3" s="1"/>
  <c r="C96" i="3"/>
  <c r="D76" i="3"/>
  <c r="D87" i="3" s="1"/>
  <c r="C76" i="3"/>
  <c r="C87" i="3" s="1"/>
  <c r="D69" i="3"/>
  <c r="D74" i="3" s="1"/>
  <c r="C69" i="3"/>
  <c r="C74" i="3" s="1"/>
  <c r="D65" i="3"/>
  <c r="C65" i="3"/>
  <c r="D51" i="3"/>
  <c r="D55" i="3" s="1"/>
  <c r="C51" i="3"/>
  <c r="C55" i="3" s="1"/>
  <c r="D43" i="3"/>
  <c r="C43" i="3"/>
  <c r="D28" i="3"/>
  <c r="C28" i="3"/>
  <c r="D19" i="3"/>
  <c r="C19" i="3"/>
  <c r="C119" i="3" l="1"/>
  <c r="C45" i="3"/>
  <c r="D119" i="3"/>
  <c r="D171" i="3" s="1"/>
  <c r="D88" i="3"/>
  <c r="C84" i="11"/>
  <c r="D84" i="11"/>
  <c r="D45" i="3"/>
  <c r="C88" i="3"/>
  <c r="C90" i="3" l="1"/>
  <c r="D87" i="11"/>
  <c r="D42" i="11"/>
  <c r="D45" i="11" s="1"/>
  <c r="D46" i="11" s="1"/>
  <c r="C87" i="11"/>
  <c r="C42" i="11"/>
  <c r="C45" i="11" s="1"/>
  <c r="C46" i="11" s="1"/>
  <c r="D90" i="3"/>
  <c r="C171" i="3"/>
  <c r="H42" i="1"/>
  <c r="H40" i="1"/>
  <c r="H39" i="1"/>
  <c r="B39" i="1"/>
  <c r="H43" i="1"/>
  <c r="A175" i="3" l="1"/>
  <c r="A89" i="11"/>
  <c r="D44" i="9"/>
  <c r="A40" i="9"/>
  <c r="B181" i="3"/>
  <c r="A31" i="10"/>
  <c r="J36" i="10"/>
  <c r="D40" i="9"/>
  <c r="B90" i="11"/>
  <c r="B176" i="3"/>
  <c r="J31" i="10"/>
  <c r="J32" i="10"/>
  <c r="B91" i="11"/>
  <c r="D41" i="9"/>
  <c r="B177" i="3"/>
  <c r="B95" i="11"/>
  <c r="B94" i="11"/>
  <c r="B180" i="3"/>
  <c r="D45" i="9"/>
  <c r="J35" i="10"/>
  <c r="A4" i="10"/>
  <c r="A3" i="3" l="1"/>
  <c r="E12" i="15" l="1"/>
  <c r="M12" i="15"/>
  <c r="O12" i="15" s="1"/>
  <c r="M11" i="10" l="1"/>
  <c r="A4" i="9"/>
  <c r="A4" i="11"/>
  <c r="A3" i="9"/>
  <c r="A3" i="10"/>
  <c r="A3" i="11"/>
  <c r="A4" i="3"/>
  <c r="M27" i="10" l="1"/>
  <c r="M25" i="10"/>
  <c r="M24" i="10"/>
  <c r="M23" i="10"/>
  <c r="M22" i="10"/>
  <c r="M21" i="10"/>
  <c r="M20" i="10"/>
  <c r="M19" i="10"/>
  <c r="M18" i="10"/>
  <c r="M17" i="10"/>
  <c r="M16" i="10"/>
  <c r="M15" i="10"/>
  <c r="M14" i="10"/>
  <c r="M13" i="10"/>
  <c r="M12" i="10"/>
  <c r="F12" i="15" l="1"/>
  <c r="D12" i="15"/>
  <c r="G12" i="15"/>
  <c r="M26" i="10"/>
  <c r="M28" i="10"/>
  <c r="B12" i="15" l="1"/>
  <c r="A12" i="15"/>
  <c r="C12" i="15" l="1"/>
  <c r="C36" i="9"/>
  <c r="D36" i="9"/>
  <c r="F36" i="9"/>
  <c r="E36" i="9"/>
  <c r="G36" i="9"/>
  <c r="H36" i="9"/>
</calcChain>
</file>

<file path=xl/sharedStrings.xml><?xml version="1.0" encoding="utf-8"?>
<sst xmlns="http://schemas.openxmlformats.org/spreadsheetml/2006/main" count="505" uniqueCount="393">
  <si>
    <t>№</t>
  </si>
  <si>
    <t>Данни за В и К оператора</t>
  </si>
  <si>
    <t>Описание</t>
  </si>
  <si>
    <t>Наименование на В и К оператора:</t>
  </si>
  <si>
    <t>1.1</t>
  </si>
  <si>
    <t>град:</t>
  </si>
  <si>
    <t>1.2</t>
  </si>
  <si>
    <t>2</t>
  </si>
  <si>
    <t>Период на данните</t>
  </si>
  <si>
    <t>2.1</t>
  </si>
  <si>
    <t>3</t>
  </si>
  <si>
    <t>Дата на изготвянена справките:</t>
  </si>
  <si>
    <t>4</t>
  </si>
  <si>
    <t>Отговорни за изготвянето</t>
  </si>
  <si>
    <t>4.1</t>
  </si>
  <si>
    <t>Главен счетоводител:</t>
  </si>
  <si>
    <t>4.2</t>
  </si>
  <si>
    <t>4.3</t>
  </si>
  <si>
    <t>5</t>
  </si>
  <si>
    <t>Опис на приложенията</t>
  </si>
  <si>
    <t>5.1</t>
  </si>
  <si>
    <t>Приложение 1</t>
  </si>
  <si>
    <t>5.2</t>
  </si>
  <si>
    <t>Приложение 2</t>
  </si>
  <si>
    <t>5.3</t>
  </si>
  <si>
    <t>Приложение 3</t>
  </si>
  <si>
    <t>5.4</t>
  </si>
  <si>
    <t>Приложение 4</t>
  </si>
  <si>
    <t>..............................................</t>
  </si>
  <si>
    <t>(подпис)</t>
  </si>
  <si>
    <t>.............................................</t>
  </si>
  <si>
    <t>(подпис и печат)</t>
  </si>
  <si>
    <t>Забележка:</t>
  </si>
  <si>
    <t>1. Попълват се само оцветените клетки</t>
  </si>
  <si>
    <t>СЧЕТОВОДЕН БАЛАНС</t>
  </si>
  <si>
    <t>АКТИВ</t>
  </si>
  <si>
    <t>ПАСИВ</t>
  </si>
  <si>
    <t>Раздели, групи, статии</t>
  </si>
  <si>
    <t>Код на реда</t>
  </si>
  <si>
    <t>Сума - хил.лв</t>
  </si>
  <si>
    <t>А. Собствен капитал</t>
  </si>
  <si>
    <t>Б. Нетекущи (дълготрайни) активи</t>
  </si>
  <si>
    <t>I. Записан капитал</t>
  </si>
  <si>
    <t>I. Нематериални активи</t>
  </si>
  <si>
    <t>IV. Резерви</t>
  </si>
  <si>
    <t>Общо за група I</t>
  </si>
  <si>
    <t>Общо за група IV</t>
  </si>
  <si>
    <t>II. Дълготрайни материални активи</t>
  </si>
  <si>
    <t>V. Натрупана печалба (загуба) от минали години</t>
  </si>
  <si>
    <t>Общо за група V</t>
  </si>
  <si>
    <t>Общо за раздел А</t>
  </si>
  <si>
    <t>Б. Провизии и сходни задължения</t>
  </si>
  <si>
    <t>III. Дългосрочни финансови активи</t>
  </si>
  <si>
    <t>Общо за раздел Б</t>
  </si>
  <si>
    <t>В. Задължения</t>
  </si>
  <si>
    <t>Общо за група III</t>
  </si>
  <si>
    <t>IV. Отсрочени данъци</t>
  </si>
  <si>
    <t>В. Текущи (краткотрайни) активи</t>
  </si>
  <si>
    <t>II. Вземания</t>
  </si>
  <si>
    <t>III. Инвестиции</t>
  </si>
  <si>
    <t>Общо за раздел В</t>
  </si>
  <si>
    <t>IV. Парични средства</t>
  </si>
  <si>
    <t>Г. Финансирания и приходи за бъдещи периоди</t>
  </si>
  <si>
    <t>Г. Разходи за бъдещи периоди</t>
  </si>
  <si>
    <t>Сума на актива (А+Б+В+Г)</t>
  </si>
  <si>
    <t>Сума на пасива (А+Б+В+Г)</t>
  </si>
  <si>
    <t>ОТЧЕТ ЗА ПРИХОДИТЕ И РАЗХОДИТЕ</t>
  </si>
  <si>
    <t>Наименование на разходите</t>
  </si>
  <si>
    <t>Наименование на приходите</t>
  </si>
  <si>
    <t>А. Разходи</t>
  </si>
  <si>
    <t>А. Приходи</t>
  </si>
  <si>
    <t>Общо за група II</t>
  </si>
  <si>
    <t>Б. Печалба от обичайна дейност</t>
  </si>
  <si>
    <t>Б. Загуба от обичайна дейност</t>
  </si>
  <si>
    <t xml:space="preserve">ОТЧЕТ ЗА СОБСТВЕНИЯ КАПИТАЛ </t>
  </si>
  <si>
    <t>код на реда</t>
  </si>
  <si>
    <t>законови</t>
  </si>
  <si>
    <t>други резерви</t>
  </si>
  <si>
    <t>неразпр. печалба</t>
  </si>
  <si>
    <t>непокрита загуба</t>
  </si>
  <si>
    <t>Салдо в началото на отчетния период</t>
  </si>
  <si>
    <t>степен на замърсяване 1</t>
  </si>
  <si>
    <t>степен на замърсяване 2</t>
  </si>
  <si>
    <t>степен на замърсяване 3</t>
  </si>
  <si>
    <t>5.5</t>
  </si>
  <si>
    <t>5.6</t>
  </si>
  <si>
    <t>Приложение 5</t>
  </si>
  <si>
    <t>Приложение 6</t>
  </si>
  <si>
    <t xml:space="preserve">Счетоводен баланс </t>
  </si>
  <si>
    <t>Отчет за паричните потоци</t>
  </si>
  <si>
    <t xml:space="preserve">Отчет за собствения капитал </t>
  </si>
  <si>
    <t xml:space="preserve">Доклад за дейността и отчет за управлението </t>
  </si>
  <si>
    <t>Приложение към тримесечните отчети</t>
  </si>
  <si>
    <t xml:space="preserve">Отчет за управлението </t>
  </si>
  <si>
    <t>Приложение 7</t>
  </si>
  <si>
    <t>Приложение 8</t>
  </si>
  <si>
    <t>О Т Ч Е Т   З А   П А Р И Ч Н И Я   П О Т О К</t>
  </si>
  <si>
    <t>Наименование на паричните потоци</t>
  </si>
  <si>
    <t>плащания</t>
  </si>
  <si>
    <t>нетен поток</t>
  </si>
  <si>
    <t>Потребление на вода - литри на глава от населението на денонощие</t>
  </si>
  <si>
    <t>Придобити ДМА чрез строителство и закупуване код 4500 (хил.лв.)</t>
  </si>
  <si>
    <t>Парични потоци от инвестиционна дейност код 61540 (хил.лв.)</t>
  </si>
  <si>
    <t>Фактурирани количества пречистени отпадъчни води (куб.м.)</t>
  </si>
  <si>
    <t>Фактурирани количества отведени отпадъчни води (куб.м.)</t>
  </si>
  <si>
    <t>Фактурирани доставени водни количества (куб.м.)</t>
  </si>
  <si>
    <t>Добита и подадена вода годишно във водоснабдителната система (куб.м)</t>
  </si>
  <si>
    <t>П Р О И З В О Д С Т В Е НА    И   Т Ъ Р Г О В С К А    Д Е Й Н О С Т</t>
  </si>
  <si>
    <t>Общо</t>
  </si>
  <si>
    <t>Други задължения</t>
  </si>
  <si>
    <t>Към персонала</t>
  </si>
  <si>
    <t>Към социално осигуряване</t>
  </si>
  <si>
    <t>Към бюджета</t>
  </si>
  <si>
    <t>Към доставчици</t>
  </si>
  <si>
    <t>Средна месечна работна заплата на лице от персонала 
(лв.)</t>
  </si>
  <si>
    <t>Зает средносписъчен състав (бр.)</t>
  </si>
  <si>
    <t>Общо задължения (х.лв.)</t>
  </si>
  <si>
    <t>Дългосрочни задължения         (х.лв.)</t>
  </si>
  <si>
    <t>Краткосрочни задължения  (х.лв.)</t>
  </si>
  <si>
    <t>Коефициент на събираемост на вземанията</t>
  </si>
  <si>
    <t>Несъбрани вземания - общо (х.лв.)</t>
  </si>
  <si>
    <t>Амортизационни отчисления за дълготрайни материални и нематериални активи (х.лв.)</t>
  </si>
  <si>
    <t>Нетекущи (дълготрайни) активи</t>
  </si>
  <si>
    <t>Счет.печалба (+)
Счет.загуба (-)
(х.лв.)</t>
  </si>
  <si>
    <t>Обща сума на разходите 
(х.лв.)</t>
  </si>
  <si>
    <t>Обща сума на приходите 
(х.лв.)</t>
  </si>
  <si>
    <t>Ф И Н А Н С О В О - И К О Н О М И Ч Е С К О    С Ъ С Т О Я Н И Е</t>
  </si>
  <si>
    <t>ИНФОРМАЦИЯ ЗА ФИНАНСОВО-ИКОНОМИЧЕСКОТО СЪСТОЯНИЕ И РЕЗУЛТАТИТЕ ОТ ДЕЙНОСТТА НА</t>
  </si>
  <si>
    <t>с питейни качества</t>
  </si>
  <si>
    <t>с непитейни качества</t>
  </si>
  <si>
    <t>Фактурирани количества пречистени отпадъчни води на битови потребители (куб.м.)</t>
  </si>
  <si>
    <t xml:space="preserve">на друг ВиК оператор </t>
  </si>
  <si>
    <t xml:space="preserve"> с непитейни качества</t>
  </si>
  <si>
    <t xml:space="preserve">на потребителите </t>
  </si>
  <si>
    <t>Загуби на вода от (%) (НВК)</t>
  </si>
  <si>
    <t xml:space="preserve">доставянве на вода на потребителите </t>
  </si>
  <si>
    <t xml:space="preserve">доставянве на вода на друг ВиК оператор </t>
  </si>
  <si>
    <t>доставянве на вода с непитейни качества</t>
  </si>
  <si>
    <t>Брой аварии през периода</t>
  </si>
  <si>
    <t>по водопроводната мрежа</t>
  </si>
  <si>
    <t>по канализационната</t>
  </si>
  <si>
    <t>Общ брой анализи по микробиологични показатели за качество на питейната вода (бр)</t>
  </si>
  <si>
    <t>отговарящи на нормативните изисквания</t>
  </si>
  <si>
    <t>Общ брой анализи по физико-химични показатели за качество на питейната вода (бр)</t>
  </si>
  <si>
    <t>неотговарящи на нормативните изисквания</t>
  </si>
  <si>
    <t>Приложение №6</t>
  </si>
  <si>
    <t>от минали години</t>
  </si>
  <si>
    <t>Резерви</t>
  </si>
  <si>
    <t>Резерв от последващи оценки</t>
  </si>
  <si>
    <t>Премии от емисии</t>
  </si>
  <si>
    <t>Записан капитал</t>
  </si>
  <si>
    <t>Показатели</t>
  </si>
  <si>
    <t>резерв съгл. учред. акт</t>
  </si>
  <si>
    <t>5.7</t>
  </si>
  <si>
    <t>5.8</t>
  </si>
  <si>
    <t>2.2</t>
  </si>
  <si>
    <t xml:space="preserve">Финансов резултат </t>
  </si>
  <si>
    <t>МИНИСТЕРСТВО НА РЕГИОНАЛНОТО РАЗВИТИЕ И БЛАГОУСТРОЙСТВОТО</t>
  </si>
  <si>
    <t>Парични еквиваленти</t>
  </si>
  <si>
    <t>5.9</t>
  </si>
  <si>
    <t>5.10</t>
  </si>
  <si>
    <t>5.11</t>
  </si>
  <si>
    <t xml:space="preserve">Размера на нетната експозиция </t>
  </si>
  <si>
    <t>Приложение № 1.1</t>
  </si>
  <si>
    <t>Приложение № 1.2</t>
  </si>
  <si>
    <t>Приложение № 1.4</t>
  </si>
  <si>
    <t>БУЛСТАТ:</t>
  </si>
  <si>
    <t>Име и фамилия на ръководителя:</t>
  </si>
  <si>
    <t>Приложение № 1.5</t>
  </si>
  <si>
    <t>Междинен финансов отчет за дейността на дружеството</t>
  </si>
  <si>
    <t xml:space="preserve">Отчет за приходите и разходите за отчетното тримесечие </t>
  </si>
  <si>
    <t>Отчет за приходите и разходите с натрупване за периода</t>
  </si>
  <si>
    <t>Информация относно прилагането на правилата за наличието на концентрация, съгласно приложението № 3 към чл. 13б на ПРУПДТДДУК</t>
  </si>
  <si>
    <t xml:space="preserve">на , гр. </t>
  </si>
  <si>
    <t xml:space="preserve">ЕИК по БУЛСТАТ: </t>
  </si>
  <si>
    <t xml:space="preserve">ЗА ПЕРИОДА: </t>
  </si>
  <si>
    <t xml:space="preserve">Дата: </t>
  </si>
  <si>
    <t>Управител/Изп. директор:</t>
  </si>
  <si>
    <t>A. Записан, но невнесен капитал</t>
  </si>
  <si>
    <t>Продукти от развойна дейност</t>
  </si>
  <si>
    <t>Концесии, патенти, лицензии, търговски марки, програмни продукти и други подобни права и активи</t>
  </si>
  <si>
    <t>Търговска репутация</t>
  </si>
  <si>
    <t>Предоставени аванси и нематериални активи в процес на изграждане</t>
  </si>
  <si>
    <t>в т. ч. предоставени аванси</t>
  </si>
  <si>
    <t>Земи и сгради</t>
  </si>
  <si>
    <t>Земи</t>
  </si>
  <si>
    <t>Сгради</t>
  </si>
  <si>
    <t>Машини, производствено оборудване и апаратура</t>
  </si>
  <si>
    <t>Съоръжения и други</t>
  </si>
  <si>
    <t>Предоставени аванси и дълготрайни материални активи в процес на изграждане</t>
  </si>
  <si>
    <t>Общо за група ІI</t>
  </si>
  <si>
    <t>Акции и дялове в предприятия от група</t>
  </si>
  <si>
    <t>в т. ч. в нефинансови предприятия, вкл. централни управления</t>
  </si>
  <si>
    <t>Предоставени заеми на предприятия от група</t>
  </si>
  <si>
    <t>Акции и дялове в асоциирани и смесени предприятия</t>
  </si>
  <si>
    <t>Предоставени заеми, свързани с асоциирани и смесени предприятия</t>
  </si>
  <si>
    <t>Дългосрочни инвестиции</t>
  </si>
  <si>
    <t>в това число:</t>
  </si>
  <si>
    <t>Дългови ценни книжа (облигации)</t>
  </si>
  <si>
    <t>Капиталови ценни книжа (акции и дялове)</t>
  </si>
  <si>
    <t>Инвестиционни имоти</t>
  </si>
  <si>
    <t>Други заеми</t>
  </si>
  <si>
    <t>Изкупени собствени акции номинална стойност</t>
  </si>
  <si>
    <t>І. Материални запаси</t>
  </si>
  <si>
    <t>Суровини и материали</t>
  </si>
  <si>
    <t>Незавършено производство</t>
  </si>
  <si>
    <t>в т. ч. млади животни и животни за угояване и разплод</t>
  </si>
  <si>
    <t>Продукция и стоки</t>
  </si>
  <si>
    <t>Продукция</t>
  </si>
  <si>
    <t>Стоки</t>
  </si>
  <si>
    <t>Предоставени аванси</t>
  </si>
  <si>
    <t>Вземания от клиенти и доставчици</t>
  </si>
  <si>
    <t>в т.ч. над 1 година</t>
  </si>
  <si>
    <t>Вземания от предприятия от група</t>
  </si>
  <si>
    <t>Вземания, свързани с асоциирани и смесени предприятия</t>
  </si>
  <si>
    <t>Други вземания</t>
  </si>
  <si>
    <t>Други инвестиции</t>
  </si>
  <si>
    <t>Kасови наличности и сметки в страната</t>
  </si>
  <si>
    <t>Касови наличности в лева</t>
  </si>
  <si>
    <t>Касови наличности във валута (левова равностойност)</t>
  </si>
  <si>
    <t>Разплащателни сметки</t>
  </si>
  <si>
    <t>Блокирани парични средства</t>
  </si>
  <si>
    <t>Касови наличности и сметки в чужбина</t>
  </si>
  <si>
    <t>Касови наличности във валута</t>
  </si>
  <si>
    <t>Разплащателни сметки във валута</t>
  </si>
  <si>
    <t>Блокирани парични средства във валута</t>
  </si>
  <si>
    <t>Акционерен капитал</t>
  </si>
  <si>
    <t>Котирани акции на финансовите пазари</t>
  </si>
  <si>
    <t>Некотирани акции на финансовите пазари</t>
  </si>
  <si>
    <t>Други видове записан капитал</t>
  </si>
  <si>
    <t>в т. ч. допълнителен капитал (апортни вноски)</t>
  </si>
  <si>
    <t>ІІ. Премии от емисии</t>
  </si>
  <si>
    <t>ІІІ. Резерв от последващи оценки</t>
  </si>
  <si>
    <t>в т. ч. резерв от последващи оценки на финансови инструменти</t>
  </si>
  <si>
    <t>Законови резерви</t>
  </si>
  <si>
    <t>Резерв, свързан с изкупени собствени акции</t>
  </si>
  <si>
    <t>Резерв съгласно учредителен акт</t>
  </si>
  <si>
    <t>Други резерви</t>
  </si>
  <si>
    <t>в т. ч. допълнителни резерви</t>
  </si>
  <si>
    <t>Общо за група ІV</t>
  </si>
  <si>
    <t>Неразпределена печалба</t>
  </si>
  <si>
    <t>Непокрита загуба</t>
  </si>
  <si>
    <t>VІ. Текуща печалба (загуба)</t>
  </si>
  <si>
    <t>Провизии за пенсии и други подобни задължения</t>
  </si>
  <si>
    <t>Провизии за данъци</t>
  </si>
  <si>
    <t>в т.ч. отсрочени данъци</t>
  </si>
  <si>
    <t>Други провизии и сходни задължения</t>
  </si>
  <si>
    <t>Облигационни заеми</t>
  </si>
  <si>
    <t>До 1 година</t>
  </si>
  <si>
    <t>Над 1 година</t>
  </si>
  <si>
    <t>Конвертируеми облигационни заеми</t>
  </si>
  <si>
    <t>Задължения към финансови предприятия</t>
  </si>
  <si>
    <t>Получени аванси</t>
  </si>
  <si>
    <t>Задължения към доставчици</t>
  </si>
  <si>
    <t>Задължения по полици</t>
  </si>
  <si>
    <t>Задължения към предприятия от група</t>
  </si>
  <si>
    <t>Задължения, свързани с асоциирани и смесени предприятия</t>
  </si>
  <si>
    <t>Осигурителни задължения</t>
  </si>
  <si>
    <t>Данъчни задължения</t>
  </si>
  <si>
    <t>Финансирания</t>
  </si>
  <si>
    <t>Приходи за бъдещи периоди</t>
  </si>
  <si>
    <t>Сума - хил. лв.</t>
  </si>
  <si>
    <t>І. Разходи за оперативна дейност</t>
  </si>
  <si>
    <t>Намаление на запасите от продукция и незавършено производство</t>
  </si>
  <si>
    <t>Разходи за суровини, материали и външни услуги</t>
  </si>
  <si>
    <t>Външни услуги</t>
  </si>
  <si>
    <t>Разходи за персонала</t>
  </si>
  <si>
    <t>Разходи за възнаграждения</t>
  </si>
  <si>
    <t>в т. ч. компенсируеми отпуски</t>
  </si>
  <si>
    <t>Разходи за осигуровки (към осигурителни фондове)</t>
  </si>
  <si>
    <t>от тях: осигуровки, свързани с пенсии</t>
  </si>
  <si>
    <t>Разходи за амортизация и обезценка</t>
  </si>
  <si>
    <t>Разходи за амортизация и обезценка на дълготрайни материални и нематериални активи</t>
  </si>
  <si>
    <t>Разходи за амортизация</t>
  </si>
  <si>
    <t>Разходи от обезценка</t>
  </si>
  <si>
    <t>Разходи от обезценка на текущи (краткотрайни) активи</t>
  </si>
  <si>
    <t>Други разходи</t>
  </si>
  <si>
    <t>Балансова стойност на продадените активи</t>
  </si>
  <si>
    <t>Провизии</t>
  </si>
  <si>
    <t>ІІ. Финансови разходи</t>
  </si>
  <si>
    <t>Разходи от обезценка на финансови активи, включително инвестициите, признати като текущи (краткосрочни) активи</t>
  </si>
  <si>
    <t>в т.ч. отрицателни разлики от промяна на валутни курсове</t>
  </si>
  <si>
    <t>Разходи за лихви и други финансови разходи</t>
  </si>
  <si>
    <t>Разходи, свързани с предприятия от група</t>
  </si>
  <si>
    <t>Отрицателни разлики от операции с финансови активи</t>
  </si>
  <si>
    <t>Общо разходи (І + ІІ)</t>
  </si>
  <si>
    <t>В. Счетоводна печалба (общо приходи - общо разходи)</t>
  </si>
  <si>
    <t>III. Разходи за данъци от печалбата</t>
  </si>
  <si>
    <t>IV. Други данъци, алтернативни на корпоративния данък</t>
  </si>
  <si>
    <t>Г. Печалба (В - III - IV)</t>
  </si>
  <si>
    <t>Всичко (Общо разходи + III + IV + Г)</t>
  </si>
  <si>
    <t>І. Приходи от оперативна дейност</t>
  </si>
  <si>
    <t>Нетни приходи от продажби</t>
  </si>
  <si>
    <t>Услуги</t>
  </si>
  <si>
    <t>Приходи от търговско-посредническа дейност</t>
  </si>
  <si>
    <t>Приходи от наеми</t>
  </si>
  <si>
    <t>Приходи от промишлени услуги, вкл. услуги по производство на ишлеме</t>
  </si>
  <si>
    <t>Увеличение на запасите от продукция и незавършено производство</t>
  </si>
  <si>
    <t>Разходи за придобиване на активи по стопански начин</t>
  </si>
  <si>
    <t>в т. ч. със строителен характер</t>
  </si>
  <si>
    <t>Други приходи</t>
  </si>
  <si>
    <t>Приходи от финансирания</t>
  </si>
  <si>
    <t>от тях: от правителството</t>
  </si>
  <si>
    <t>Приходи от продажби на суровини и материали</t>
  </si>
  <si>
    <t>Приходи от продажби на дълготрайни активи</t>
  </si>
  <si>
    <t>ІІ. Финансови приходи</t>
  </si>
  <si>
    <t>Приходи от участия в дъщерни, асоциирани и смесени предприятия</t>
  </si>
  <si>
    <t>в т. ч. приходи от участия в предприятия от група</t>
  </si>
  <si>
    <t>Приходи от други инвестиции и заеми, признати като нетекущи (дългосрочни) активи</t>
  </si>
  <si>
    <t>в т. ч. приходи от предприятия от група</t>
  </si>
  <si>
    <t>Други лихви и финансови приходи</t>
  </si>
  <si>
    <t>Приходи от предприятия от група</t>
  </si>
  <si>
    <t>Положителни разлики от операции с финансови активи</t>
  </si>
  <si>
    <t>Положителни разлики от промяна на валутни курсове</t>
  </si>
  <si>
    <t>Общо приходи (І + ІІ)</t>
  </si>
  <si>
    <t>В. Счетоводна загуба (общо приходи - общо разходи)</t>
  </si>
  <si>
    <t>Г. Загуба (В + III + IV )</t>
  </si>
  <si>
    <t>Всичко (Общо приходи + Г)</t>
  </si>
  <si>
    <t>Промени в счетоводната политика</t>
  </si>
  <si>
    <t>Грешки</t>
  </si>
  <si>
    <t>Салдо след промени в счетоводната политика и грешки</t>
  </si>
  <si>
    <t>Изменение за сметка на собствениците</t>
  </si>
  <si>
    <t>Увеличение</t>
  </si>
  <si>
    <t>Намаление</t>
  </si>
  <si>
    <t>Финансов резултат за текущия период</t>
  </si>
  <si>
    <t>Разпределение на печалбата</t>
  </si>
  <si>
    <t>в т. ч. за дивиденти</t>
  </si>
  <si>
    <t>Покриване на загуба</t>
  </si>
  <si>
    <t>Последващи оценки на активи и пасиви</t>
  </si>
  <si>
    <t>Други изменения в собствения капитал</t>
  </si>
  <si>
    <t>Салдо към края на отчетния период</t>
  </si>
  <si>
    <t>Промени от преводи на годишни финан- сови отчети на предприятия в чужбина</t>
  </si>
  <si>
    <t>Собствен капитал към края на отчетния период</t>
  </si>
  <si>
    <t>постъпле- ния</t>
  </si>
  <si>
    <t>А. Парични потоци от основна дейност</t>
  </si>
  <si>
    <t>Парични потоци, свързани с търговски контрагенти</t>
  </si>
  <si>
    <t>Парични потоци, свързани с краткосрочни финансови активи, държани за търговски цели</t>
  </si>
  <si>
    <t>Парични потоци, свързани с трудови възнаграждения</t>
  </si>
  <si>
    <t>Парични потоци от лихви, комисионни, дивиденти и други подобни</t>
  </si>
  <si>
    <t>Парични потоци от положителни и отрицателни валутни курсови разлики</t>
  </si>
  <si>
    <t>Плащания при разпределения на печалби</t>
  </si>
  <si>
    <t>Платени и възстановени данъци върху печалбата</t>
  </si>
  <si>
    <t>Други парични потоци от основна дейност</t>
  </si>
  <si>
    <t>Б. Парични потоци от инвестиционна дейност</t>
  </si>
  <si>
    <t>Парични потоци, свързани с дълготрайни активи</t>
  </si>
  <si>
    <t>Парични потоци, свързани с краткосрочни финансови активи</t>
  </si>
  <si>
    <t>Парични потоци от бизнескомбинации - придобивания</t>
  </si>
  <si>
    <t>Други парични потоци от инвестиционна дейност</t>
  </si>
  <si>
    <t>В. Парични потоци от финансова дейност</t>
  </si>
  <si>
    <t>Парични потоци от емитиране и обратно изкупуване на ценни книжа</t>
  </si>
  <si>
    <t>Парични потоци от допълнителни вноски и връщането им на собствениците</t>
  </si>
  <si>
    <t>Парични потоци, свързани с получени или предоставени заеми</t>
  </si>
  <si>
    <t>Парични потоци от лихви, комисиони, дивиденти и други подобни</t>
  </si>
  <si>
    <t>Плащания на задължения по лизингови договори</t>
  </si>
  <si>
    <t>Други парични потоци от финансова дейност</t>
  </si>
  <si>
    <t>Г. Изменение на паричните средства през периода (А+Б+В)</t>
  </si>
  <si>
    <t>Д. Парични средства в началото на периода</t>
  </si>
  <si>
    <t>x</t>
  </si>
  <si>
    <t>Е. Парични средства в края на периода</t>
  </si>
  <si>
    <t>Отчетен период (дата):</t>
  </si>
  <si>
    <t>2. Предходния период - същия период на предходната година</t>
  </si>
  <si>
    <t>Предходен период* (дата):</t>
  </si>
  <si>
    <t>..............................</t>
  </si>
  <si>
    <t>....................................</t>
  </si>
  <si>
    <t>...................................</t>
  </si>
  <si>
    <t>Справка за доставена, отведена и пречистена вода</t>
  </si>
  <si>
    <t>Справка за финансово-икономически и технически показатели от дейността</t>
  </si>
  <si>
    <t xml:space="preserve">Справка за начислени, дължими и платени такси водоползване и такси заустване към Басейновите дирекции за управление на водите при Министерство на околната среда и водите </t>
  </si>
  <si>
    <t>Справка за изразходвана електрическа енергия</t>
  </si>
  <si>
    <t>Справка за извършените инвестиции</t>
  </si>
  <si>
    <t>Справка за паричните средства с балансова стойност над 3 000 000 лв. и нетна експозиция към една банка над 25 на сто</t>
  </si>
  <si>
    <t xml:space="preserve">Информация относно прилагането на Правила за избор на изпълнител за предоставяне на финансови услуги от кредитни или финансови институции </t>
  </si>
  <si>
    <t>Длъжност на ръководителя:</t>
  </si>
  <si>
    <t>резерв от изкупени собств. акции</t>
  </si>
  <si>
    <t>текущ период</t>
  </si>
  <si>
    <t>предходен период</t>
  </si>
  <si>
    <t xml:space="preserve">Справка за размера на начислените средства за работна заплата, средната брутна работна заплата на едно лице  и възнагражденията  на органите на управление и контрол и показателите и критериите за определяне на балната оценка и възнаграждението на членовете на изпълнителни и контролни органи на търговските дружества от системата на ВиК, съгласно приложението към чл. 33 на ПРУПДТДДУК </t>
  </si>
  <si>
    <t xml:space="preserve">     (подпис и печат)</t>
  </si>
  <si>
    <t>текуща 
печалба/загуба</t>
  </si>
  <si>
    <t>ОБЩО собствен капитал</t>
  </si>
  <si>
    <r>
      <t xml:space="preserve">Забележка: </t>
    </r>
    <r>
      <rPr>
        <i/>
        <sz val="10"/>
        <color theme="1"/>
        <rFont val="Times New Roman"/>
        <family val="1"/>
        <charset val="204"/>
      </rPr>
      <t xml:space="preserve"> Предходен период - същия период на предходната година</t>
    </r>
  </si>
  <si>
    <t>"Водоснабдяване и канализация"ООД</t>
  </si>
  <si>
    <t>Враца</t>
  </si>
  <si>
    <t>816090199</t>
  </si>
  <si>
    <t>първо трим.2020 г.</t>
  </si>
  <si>
    <t>първо трим. 2019 г.</t>
  </si>
  <si>
    <t>Верка Димитрова</t>
  </si>
  <si>
    <t>Ангел Престойски</t>
  </si>
  <si>
    <t>Управител</t>
  </si>
  <si>
    <t>24.04.2020г.</t>
  </si>
  <si>
    <t>за първо тримесечие на 2020 г.</t>
  </si>
  <si>
    <t>първо тримесечие 2019г.</t>
  </si>
  <si>
    <t>първо тримесечие 2020г.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</si>
</sst>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F800]dddd\,\ mmmm\ dd\,\ yyyy"/>
    <numFmt numFmtId="165" formatCode="0;\(0\)"/>
  </numFmts>
  <fonts count="47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  <charset val="204"/>
    </font>
    <font>
      <u/>
      <sz val="10"/>
      <color indexed="12"/>
      <name val="Timok"/>
      <family val="2"/>
    </font>
    <font>
      <i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indexed="8"/>
      <name val="Calibri"/>
      <family val="2"/>
      <charset val="204"/>
    </font>
    <font>
      <i/>
      <sz val="9"/>
      <name val="Times New Roman"/>
      <family val="1"/>
      <charset val="204"/>
    </font>
    <font>
      <sz val="9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"/>
      <family val="2"/>
    </font>
    <font>
      <b/>
      <sz val="8"/>
      <name val="Times New Roman"/>
      <family val="1"/>
      <charset val="204"/>
    </font>
    <font>
      <b/>
      <sz val="14"/>
      <name val="Times New Roman"/>
      <family val="1"/>
      <charset val="204"/>
    </font>
    <font>
      <sz val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name val="Arial"/>
      <family val="2"/>
      <charset val="204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8"/>
      <color rgb="FFFF0000"/>
      <name val="Times New Roman"/>
      <family val="1"/>
      <charset val="204"/>
    </font>
    <font>
      <b/>
      <i/>
      <sz val="9"/>
      <name val="Times New Roman"/>
      <family val="1"/>
      <charset val="204"/>
    </font>
    <font>
      <sz val="9"/>
      <color rgb="FF231F20"/>
      <name val="Times New Roman"/>
      <family val="1"/>
      <charset val="204"/>
    </font>
    <font>
      <b/>
      <sz val="9"/>
      <color rgb="FF231F20"/>
      <name val="Times New Roman"/>
      <family val="1"/>
      <charset val="204"/>
    </font>
    <font>
      <b/>
      <sz val="9"/>
      <color rgb="FFFF0000"/>
      <name val="Times New Roman"/>
      <family val="1"/>
      <charset val="204"/>
    </font>
    <font>
      <b/>
      <i/>
      <u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b/>
      <sz val="10"/>
      <color rgb="FF231F20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i/>
      <sz val="8"/>
      <name val="Times New Roman"/>
      <family val="1"/>
      <charset val="204"/>
    </font>
    <font>
      <u/>
      <sz val="10"/>
      <color indexed="12"/>
      <name val="Times New Roman"/>
      <family val="1"/>
      <charset val="204"/>
    </font>
    <font>
      <sz val="16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00B0F0"/>
        <bgColor indexed="64"/>
      </patternFill>
    </fill>
  </fills>
  <borders count="6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8">
    <xf numFmtId="0" fontId="0" fillId="0" borderId="0"/>
    <xf numFmtId="0" fontId="1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1" fillId="0" borderId="0"/>
    <xf numFmtId="0" fontId="20" fillId="0" borderId="0"/>
    <xf numFmtId="0" fontId="17" fillId="0" borderId="0"/>
    <xf numFmtId="0" fontId="29" fillId="0" borderId="0"/>
  </cellStyleXfs>
  <cellXfs count="389">
    <xf numFmtId="0" fontId="0" fillId="0" borderId="0" xfId="0"/>
    <xf numFmtId="0" fontId="8" fillId="0" borderId="0" xfId="0" applyFont="1"/>
    <xf numFmtId="14" fontId="2" fillId="0" borderId="0" xfId="1" applyNumberFormat="1" applyFont="1"/>
    <xf numFmtId="0" fontId="3" fillId="0" borderId="0" xfId="1" applyFont="1" applyAlignment="1"/>
    <xf numFmtId="49" fontId="3" fillId="0" borderId="0" xfId="1" applyNumberFormat="1" applyFont="1" applyAlignment="1">
      <alignment horizontal="right"/>
    </xf>
    <xf numFmtId="0" fontId="4" fillId="0" borderId="0" xfId="1" applyNumberFormat="1" applyFont="1" applyAlignment="1">
      <alignment horizontal="center"/>
    </xf>
    <xf numFmtId="0" fontId="3" fillId="0" borderId="0" xfId="1" applyNumberFormat="1" applyFont="1"/>
    <xf numFmtId="0" fontId="2" fillId="0" borderId="0" xfId="1" applyNumberFormat="1" applyFont="1" applyAlignment="1">
      <alignment horizontal="right"/>
    </xf>
    <xf numFmtId="0" fontId="3" fillId="0" borderId="0" xfId="1" applyNumberFormat="1" applyFont="1" applyAlignment="1">
      <alignment horizontal="left"/>
    </xf>
    <xf numFmtId="0" fontId="9" fillId="0" borderId="0" xfId="0" applyFont="1" applyAlignment="1"/>
    <xf numFmtId="0" fontId="11" fillId="0" borderId="0" xfId="3" applyFont="1" applyFill="1" applyBorder="1"/>
    <xf numFmtId="0" fontId="12" fillId="0" borderId="0" xfId="0" applyFont="1"/>
    <xf numFmtId="0" fontId="14" fillId="0" borderId="0" xfId="0" applyFont="1" applyAlignment="1"/>
    <xf numFmtId="0" fontId="15" fillId="0" borderId="0" xfId="0" applyFont="1" applyBorder="1"/>
    <xf numFmtId="0" fontId="15" fillId="0" borderId="0" xfId="0" applyFont="1"/>
    <xf numFmtId="0" fontId="11" fillId="0" borderId="0" xfId="0" applyFont="1" applyAlignment="1"/>
    <xf numFmtId="165" fontId="8" fillId="0" borderId="0" xfId="0" applyNumberFormat="1" applyFont="1" applyProtection="1">
      <protection locked="0"/>
    </xf>
    <xf numFmtId="165" fontId="8" fillId="0" borderId="0" xfId="0" applyNumberFormat="1" applyFont="1" applyAlignment="1" applyProtection="1">
      <alignment vertical="center"/>
      <protection locked="0"/>
    </xf>
    <xf numFmtId="0" fontId="8" fillId="0" borderId="0" xfId="0" applyFont="1" applyAlignment="1" applyProtection="1">
      <alignment horizontal="left" vertical="center"/>
    </xf>
    <xf numFmtId="0" fontId="8" fillId="0" borderId="0" xfId="1" applyFont="1"/>
    <xf numFmtId="0" fontId="18" fillId="0" borderId="0" xfId="1" applyFont="1" applyAlignment="1">
      <alignment vertical="top"/>
    </xf>
    <xf numFmtId="0" fontId="18" fillId="0" borderId="0" xfId="1" applyFont="1" applyAlignment="1"/>
    <xf numFmtId="0" fontId="18" fillId="0" borderId="0" xfId="1" applyFont="1" applyAlignment="1">
      <alignment vertical="center"/>
    </xf>
    <xf numFmtId="0" fontId="19" fillId="0" borderId="0" xfId="1" applyFont="1" applyAlignment="1"/>
    <xf numFmtId="0" fontId="8" fillId="0" borderId="0" xfId="1" applyFont="1" applyAlignment="1"/>
    <xf numFmtId="0" fontId="18" fillId="0" borderId="0" xfId="1" applyFont="1" applyBorder="1" applyAlignment="1"/>
    <xf numFmtId="0" fontId="18" fillId="0" borderId="0" xfId="1" applyFont="1" applyFill="1" applyAlignment="1"/>
    <xf numFmtId="0" fontId="18" fillId="0" borderId="0" xfId="1" applyFont="1" applyBorder="1" applyAlignment="1">
      <alignment horizontal="center" wrapText="1"/>
    </xf>
    <xf numFmtId="10" fontId="18" fillId="0" borderId="0" xfId="1" applyNumberFormat="1" applyFont="1" applyBorder="1" applyAlignment="1">
      <alignment horizontal="center" wrapText="1"/>
    </xf>
    <xf numFmtId="0" fontId="18" fillId="0" borderId="0" xfId="1" applyFont="1" applyAlignment="1">
      <alignment horizontal="center" vertical="center" wrapText="1"/>
    </xf>
    <xf numFmtId="0" fontId="18" fillId="0" borderId="0" xfId="1" applyFont="1" applyAlignment="1">
      <alignment horizontal="center" vertical="center"/>
    </xf>
    <xf numFmtId="0" fontId="21" fillId="0" borderId="28" xfId="1" applyFont="1" applyFill="1" applyBorder="1" applyAlignment="1">
      <alignment horizontal="center" vertical="center" wrapText="1"/>
    </xf>
    <xf numFmtId="0" fontId="21" fillId="0" borderId="30" xfId="1" applyFont="1" applyFill="1" applyBorder="1" applyAlignment="1">
      <alignment horizontal="center" vertical="center" wrapText="1"/>
    </xf>
    <xf numFmtId="0" fontId="21" fillId="0" borderId="29" xfId="1" applyFont="1" applyFill="1" applyBorder="1" applyAlignment="1">
      <alignment horizontal="center" vertical="center" wrapText="1"/>
    </xf>
    <xf numFmtId="0" fontId="21" fillId="0" borderId="19" xfId="1" applyFont="1" applyFill="1" applyBorder="1" applyAlignment="1">
      <alignment horizontal="center" vertical="center" wrapText="1"/>
    </xf>
    <xf numFmtId="0" fontId="21" fillId="0" borderId="21" xfId="1" applyFont="1" applyFill="1" applyBorder="1" applyAlignment="1">
      <alignment horizontal="center" vertical="center" wrapText="1"/>
    </xf>
    <xf numFmtId="0" fontId="21" fillId="0" borderId="46" xfId="1" applyFont="1" applyFill="1" applyBorder="1" applyAlignment="1">
      <alignment horizontal="center" vertical="center" wrapText="1"/>
    </xf>
    <xf numFmtId="0" fontId="18" fillId="3" borderId="38" xfId="1" applyFont="1" applyFill="1" applyBorder="1" applyAlignment="1">
      <alignment vertical="center"/>
    </xf>
    <xf numFmtId="0" fontId="18" fillId="3" borderId="40" xfId="1" applyFont="1" applyFill="1" applyBorder="1" applyAlignment="1">
      <alignment vertical="center"/>
    </xf>
    <xf numFmtId="0" fontId="18" fillId="3" borderId="39" xfId="1" applyFont="1" applyFill="1" applyBorder="1" applyAlignment="1">
      <alignment horizontal="center" vertical="center"/>
    </xf>
    <xf numFmtId="0" fontId="18" fillId="3" borderId="38" xfId="1" applyFont="1" applyFill="1" applyBorder="1" applyAlignment="1">
      <alignment horizontal="center" vertical="center"/>
    </xf>
    <xf numFmtId="0" fontId="18" fillId="3" borderId="49" xfId="1" applyFont="1" applyFill="1" applyBorder="1" applyAlignment="1">
      <alignment horizontal="center" vertical="center"/>
    </xf>
    <xf numFmtId="0" fontId="18" fillId="3" borderId="29" xfId="1" applyFont="1" applyFill="1" applyBorder="1" applyAlignment="1">
      <alignment horizontal="center" vertical="center" wrapText="1"/>
    </xf>
    <xf numFmtId="0" fontId="18" fillId="3" borderId="28" xfId="1" applyFont="1" applyFill="1" applyBorder="1" applyAlignment="1">
      <alignment horizontal="center" vertical="center" wrapText="1"/>
    </xf>
    <xf numFmtId="0" fontId="18" fillId="3" borderId="25" xfId="1" applyFont="1" applyFill="1" applyBorder="1" applyAlignment="1">
      <alignment horizontal="center" vertical="center" wrapText="1"/>
    </xf>
    <xf numFmtId="0" fontId="18" fillId="3" borderId="21" xfId="1" applyFont="1" applyFill="1" applyBorder="1" applyAlignment="1">
      <alignment horizontal="center" vertical="center" wrapText="1"/>
    </xf>
    <xf numFmtId="0" fontId="18" fillId="0" borderId="0" xfId="1" applyFont="1"/>
    <xf numFmtId="0" fontId="9" fillId="0" borderId="0" xfId="1" applyFont="1" applyAlignment="1">
      <alignment horizontal="center" vertical="center" textRotation="90" wrapText="1"/>
    </xf>
    <xf numFmtId="0" fontId="18" fillId="3" borderId="39" xfId="1" applyFont="1" applyFill="1" applyBorder="1"/>
    <xf numFmtId="0" fontId="18" fillId="3" borderId="2" xfId="1" applyFont="1" applyFill="1" applyBorder="1"/>
    <xf numFmtId="0" fontId="22" fillId="0" borderId="0" xfId="1" applyFont="1" applyAlignment="1">
      <alignment vertical="center" wrapText="1"/>
    </xf>
    <xf numFmtId="0" fontId="24" fillId="0" borderId="0" xfId="0" applyFont="1"/>
    <xf numFmtId="0" fontId="5" fillId="0" borderId="0" xfId="1" applyNumberFormat="1" applyFont="1" applyBorder="1" applyAlignment="1">
      <alignment vertical="center"/>
    </xf>
    <xf numFmtId="0" fontId="7" fillId="0" borderId="0" xfId="1" applyNumberFormat="1" applyFont="1" applyAlignment="1">
      <alignment horizontal="center"/>
    </xf>
    <xf numFmtId="165" fontId="25" fillId="0" borderId="10" xfId="0" applyNumberFormat="1" applyFont="1" applyBorder="1" applyAlignment="1" applyProtection="1">
      <alignment vertical="center" wrapText="1"/>
      <protection locked="0"/>
    </xf>
    <xf numFmtId="0" fontId="24" fillId="0" borderId="0" xfId="0" applyFont="1" applyFill="1" applyBorder="1" applyAlignment="1"/>
    <xf numFmtId="0" fontId="5" fillId="0" borderId="0" xfId="1" applyNumberFormat="1" applyFont="1" applyAlignment="1">
      <alignment horizontal="right"/>
    </xf>
    <xf numFmtId="0" fontId="7" fillId="0" borderId="0" xfId="1" applyFont="1"/>
    <xf numFmtId="49" fontId="18" fillId="2" borderId="10" xfId="1" applyNumberFormat="1" applyFont="1" applyFill="1" applyBorder="1" applyAlignment="1" applyProtection="1">
      <alignment horizontal="center" vertical="center"/>
    </xf>
    <xf numFmtId="14" fontId="2" fillId="0" borderId="0" xfId="1" applyNumberFormat="1" applyFont="1" applyAlignment="1">
      <alignment horizontal="right"/>
    </xf>
    <xf numFmtId="0" fontId="9" fillId="5" borderId="37" xfId="1" applyFont="1" applyFill="1" applyBorder="1" applyAlignment="1">
      <alignment horizontal="center" vertical="center" wrapText="1"/>
    </xf>
    <xf numFmtId="0" fontId="9" fillId="5" borderId="24" xfId="1" applyFont="1" applyFill="1" applyBorder="1" applyAlignment="1">
      <alignment horizontal="center" vertical="center" wrapText="1"/>
    </xf>
    <xf numFmtId="0" fontId="9" fillId="5" borderId="3" xfId="1" applyFont="1" applyFill="1" applyBorder="1" applyAlignment="1">
      <alignment horizontal="center" vertical="center" wrapText="1"/>
    </xf>
    <xf numFmtId="0" fontId="5" fillId="0" borderId="0" xfId="1" applyFont="1" applyAlignment="1">
      <alignment horizontal="right" vertical="top"/>
    </xf>
    <xf numFmtId="0" fontId="5" fillId="0" borderId="0" xfId="1" applyFont="1"/>
    <xf numFmtId="0" fontId="27" fillId="0" borderId="0" xfId="1" applyNumberFormat="1" applyFont="1" applyAlignment="1">
      <alignment horizontal="center"/>
    </xf>
    <xf numFmtId="49" fontId="5" fillId="0" borderId="0" xfId="1" applyNumberFormat="1" applyFont="1" applyAlignment="1">
      <alignment horizontal="right"/>
    </xf>
    <xf numFmtId="0" fontId="18" fillId="0" borderId="5" xfId="1" applyFont="1" applyFill="1" applyBorder="1" applyAlignment="1">
      <alignment vertical="center"/>
    </xf>
    <xf numFmtId="0" fontId="18" fillId="0" borderId="48" xfId="1" applyFont="1" applyFill="1" applyBorder="1" applyAlignment="1">
      <alignment vertical="center"/>
    </xf>
    <xf numFmtId="0" fontId="18" fillId="0" borderId="38" xfId="1" applyFont="1" applyFill="1" applyBorder="1" applyAlignment="1">
      <alignment vertical="center"/>
    </xf>
    <xf numFmtId="0" fontId="18" fillId="0" borderId="39" xfId="1" applyFont="1" applyFill="1" applyBorder="1" applyAlignment="1">
      <alignment vertical="center"/>
    </xf>
    <xf numFmtId="3" fontId="18" fillId="0" borderId="9" xfId="1" applyNumberFormat="1" applyFont="1" applyFill="1" applyBorder="1" applyAlignment="1">
      <alignment vertical="center"/>
    </xf>
    <xf numFmtId="0" fontId="18" fillId="0" borderId="20" xfId="1" applyFont="1" applyFill="1" applyBorder="1" applyAlignment="1">
      <alignment horizontal="center" vertical="center" wrapText="1"/>
    </xf>
    <xf numFmtId="0" fontId="18" fillId="0" borderId="30" xfId="1" applyFont="1" applyFill="1" applyBorder="1" applyAlignment="1">
      <alignment horizontal="center" vertical="center" wrapText="1"/>
    </xf>
    <xf numFmtId="2" fontId="18" fillId="0" borderId="20" xfId="1" applyNumberFormat="1" applyFont="1" applyFill="1" applyBorder="1" applyAlignment="1">
      <alignment horizontal="center" vertical="center" wrapText="1"/>
    </xf>
    <xf numFmtId="3" fontId="18" fillId="0" borderId="28" xfId="1" applyNumberFormat="1" applyFont="1" applyFill="1" applyBorder="1" applyAlignment="1">
      <alignment horizontal="center" vertical="center" wrapText="1"/>
    </xf>
    <xf numFmtId="3" fontId="18" fillId="0" borderId="25" xfId="1" applyNumberFormat="1" applyFont="1" applyFill="1" applyBorder="1" applyAlignment="1">
      <alignment horizontal="center" vertical="center" wrapText="1"/>
    </xf>
    <xf numFmtId="3" fontId="18" fillId="0" borderId="20" xfId="1" applyNumberFormat="1" applyFont="1" applyFill="1" applyBorder="1" applyAlignment="1">
      <alignment horizontal="center" vertical="center" wrapText="1"/>
    </xf>
    <xf numFmtId="0" fontId="18" fillId="0" borderId="2" xfId="1" applyFont="1" applyFill="1" applyBorder="1" applyAlignment="1">
      <alignment horizontal="center" vertical="center"/>
    </xf>
    <xf numFmtId="0" fontId="18" fillId="0" borderId="2" xfId="1" applyFont="1" applyFill="1" applyBorder="1" applyAlignment="1">
      <alignment vertical="center"/>
    </xf>
    <xf numFmtId="0" fontId="18" fillId="0" borderId="9" xfId="1" applyFont="1" applyFill="1" applyBorder="1" applyAlignment="1">
      <alignment vertical="center"/>
    </xf>
    <xf numFmtId="0" fontId="18" fillId="0" borderId="0" xfId="0" applyFont="1"/>
    <xf numFmtId="14" fontId="5" fillId="0" borderId="0" xfId="1" applyNumberFormat="1" applyFont="1"/>
    <xf numFmtId="49" fontId="8" fillId="0" borderId="0" xfId="1" applyNumberFormat="1" applyFont="1" applyAlignment="1">
      <alignment horizontal="right"/>
    </xf>
    <xf numFmtId="0" fontId="8" fillId="0" borderId="0" xfId="1" applyNumberFormat="1" applyFont="1"/>
    <xf numFmtId="0" fontId="8" fillId="0" borderId="0" xfId="1" applyNumberFormat="1" applyFont="1" applyAlignment="1">
      <alignment horizontal="left"/>
    </xf>
    <xf numFmtId="0" fontId="5" fillId="0" borderId="0" xfId="1" applyFont="1" applyAlignment="1">
      <alignment horizontal="right"/>
    </xf>
    <xf numFmtId="0" fontId="30" fillId="0" borderId="10" xfId="0" applyFont="1" applyBorder="1" applyAlignment="1">
      <alignment vertical="center" wrapText="1"/>
    </xf>
    <xf numFmtId="0" fontId="5" fillId="0" borderId="0" xfId="0" applyFont="1" applyAlignment="1"/>
    <xf numFmtId="0" fontId="30" fillId="3" borderId="10" xfId="0" applyFont="1" applyFill="1" applyBorder="1" applyAlignment="1">
      <alignment vertical="center" wrapText="1"/>
    </xf>
    <xf numFmtId="0" fontId="31" fillId="0" borderId="10" xfId="0" applyFont="1" applyBorder="1" applyAlignment="1">
      <alignment vertical="center" wrapText="1"/>
    </xf>
    <xf numFmtId="0" fontId="31" fillId="3" borderId="10" xfId="0" applyFont="1" applyFill="1" applyBorder="1" applyAlignment="1">
      <alignment vertical="center" wrapText="1"/>
    </xf>
    <xf numFmtId="165" fontId="18" fillId="3" borderId="10" xfId="0" applyNumberFormat="1" applyFont="1" applyFill="1" applyBorder="1" applyAlignment="1" applyProtection="1">
      <alignment vertical="center"/>
      <protection locked="0"/>
    </xf>
    <xf numFmtId="165" fontId="18" fillId="3" borderId="10" xfId="0" applyNumberFormat="1" applyFont="1" applyFill="1" applyBorder="1" applyAlignment="1" applyProtection="1">
      <alignment vertical="center"/>
    </xf>
    <xf numFmtId="0" fontId="13" fillId="0" borderId="30" xfId="0" applyNumberFormat="1" applyFont="1" applyBorder="1" applyAlignment="1">
      <alignment horizontal="center" vertical="center" wrapText="1"/>
    </xf>
    <xf numFmtId="0" fontId="30" fillId="3" borderId="54" xfId="0" applyFont="1" applyFill="1" applyBorder="1" applyAlignment="1">
      <alignment vertical="center" wrapText="1"/>
    </xf>
    <xf numFmtId="0" fontId="30" fillId="0" borderId="27" xfId="0" applyFont="1" applyBorder="1" applyAlignment="1">
      <alignment vertical="center" wrapText="1"/>
    </xf>
    <xf numFmtId="0" fontId="30" fillId="3" borderId="27" xfId="0" applyFont="1" applyFill="1" applyBorder="1" applyAlignment="1">
      <alignment vertical="center" wrapText="1"/>
    </xf>
    <xf numFmtId="0" fontId="31" fillId="0" borderId="27" xfId="0" applyFont="1" applyBorder="1" applyAlignment="1">
      <alignment vertical="center" wrapText="1"/>
    </xf>
    <xf numFmtId="0" fontId="31" fillId="0" borderId="52" xfId="0" applyFont="1" applyBorder="1" applyAlignment="1">
      <alignment vertical="center" wrapText="1"/>
    </xf>
    <xf numFmtId="0" fontId="31" fillId="0" borderId="27" xfId="0" applyFont="1" applyFill="1" applyBorder="1" applyAlignment="1">
      <alignment vertical="center" wrapText="1"/>
    </xf>
    <xf numFmtId="0" fontId="30" fillId="0" borderId="27" xfId="0" applyFont="1" applyFill="1" applyBorder="1" applyAlignment="1">
      <alignment vertical="center" wrapText="1"/>
    </xf>
    <xf numFmtId="0" fontId="31" fillId="0" borderId="30" xfId="0" applyFont="1" applyBorder="1" applyAlignment="1">
      <alignment vertical="center" wrapText="1"/>
    </xf>
    <xf numFmtId="0" fontId="30" fillId="3" borderId="31" xfId="0" applyFont="1" applyFill="1" applyBorder="1" applyAlignment="1">
      <alignment vertical="center" wrapText="1"/>
    </xf>
    <xf numFmtId="0" fontId="30" fillId="0" borderId="15" xfId="0" applyFont="1" applyBorder="1" applyAlignment="1">
      <alignment vertical="center" wrapText="1"/>
    </xf>
    <xf numFmtId="0" fontId="30" fillId="3" borderId="15" xfId="0" applyFont="1" applyFill="1" applyBorder="1" applyAlignment="1">
      <alignment vertical="center" wrapText="1"/>
    </xf>
    <xf numFmtId="0" fontId="31" fillId="0" borderId="15" xfId="0" applyFont="1" applyBorder="1" applyAlignment="1">
      <alignment vertical="center" wrapText="1"/>
    </xf>
    <xf numFmtId="0" fontId="31" fillId="0" borderId="35" xfId="0" applyFont="1" applyBorder="1" applyAlignment="1">
      <alignment vertical="center" wrapText="1"/>
    </xf>
    <xf numFmtId="0" fontId="31" fillId="0" borderId="15" xfId="0" applyFont="1" applyFill="1" applyBorder="1" applyAlignment="1">
      <alignment vertical="center" wrapText="1"/>
    </xf>
    <xf numFmtId="0" fontId="30" fillId="0" borderId="15" xfId="0" applyFont="1" applyFill="1" applyBorder="1" applyAlignment="1">
      <alignment vertical="center" wrapText="1"/>
    </xf>
    <xf numFmtId="0" fontId="31" fillId="0" borderId="58" xfId="0" applyFont="1" applyBorder="1" applyAlignment="1">
      <alignment vertical="center" wrapText="1"/>
    </xf>
    <xf numFmtId="0" fontId="30" fillId="0" borderId="22" xfId="0" applyFont="1" applyBorder="1" applyAlignment="1">
      <alignment vertical="center" wrapText="1"/>
    </xf>
    <xf numFmtId="0" fontId="30" fillId="3" borderId="52" xfId="0" applyFont="1" applyFill="1" applyBorder="1" applyAlignment="1">
      <alignment vertical="center" wrapText="1"/>
    </xf>
    <xf numFmtId="0" fontId="30" fillId="0" borderId="54" xfId="0" applyFont="1" applyBorder="1" applyAlignment="1">
      <alignment vertical="center" wrapText="1"/>
    </xf>
    <xf numFmtId="0" fontId="30" fillId="0" borderId="31" xfId="0" applyFont="1" applyBorder="1" applyAlignment="1">
      <alignment vertical="center" wrapText="1"/>
    </xf>
    <xf numFmtId="0" fontId="30" fillId="3" borderId="35" xfId="0" applyFont="1" applyFill="1" applyBorder="1" applyAlignment="1">
      <alignment vertical="center" wrapText="1"/>
    </xf>
    <xf numFmtId="0" fontId="30" fillId="0" borderId="59" xfId="0" applyFont="1" applyBorder="1" applyAlignment="1">
      <alignment vertical="center" wrapText="1"/>
    </xf>
    <xf numFmtId="0" fontId="32" fillId="0" borderId="54" xfId="0" applyFont="1" applyBorder="1" applyAlignment="1">
      <alignment vertical="center" wrapText="1"/>
    </xf>
    <xf numFmtId="0" fontId="32" fillId="0" borderId="27" xfId="0" applyFont="1" applyBorder="1" applyAlignment="1">
      <alignment vertical="center" wrapText="1"/>
    </xf>
    <xf numFmtId="0" fontId="32" fillId="3" borderId="27" xfId="0" applyFont="1" applyFill="1" applyBorder="1" applyAlignment="1">
      <alignment vertical="center" wrapText="1"/>
    </xf>
    <xf numFmtId="0" fontId="33" fillId="0" borderId="27" xfId="0" applyFont="1" applyBorder="1" applyAlignment="1">
      <alignment vertical="center" wrapText="1"/>
    </xf>
    <xf numFmtId="0" fontId="33" fillId="0" borderId="27" xfId="0" applyFont="1" applyFill="1" applyBorder="1" applyAlignment="1">
      <alignment vertical="center" wrapText="1"/>
    </xf>
    <xf numFmtId="0" fontId="33" fillId="0" borderId="30" xfId="0" applyFont="1" applyBorder="1" applyAlignment="1">
      <alignment vertical="center" wrapText="1"/>
    </xf>
    <xf numFmtId="0" fontId="13" fillId="0" borderId="58" xfId="0" applyNumberFormat="1" applyFont="1" applyBorder="1" applyAlignment="1">
      <alignment horizontal="center" vertical="center" wrapText="1"/>
    </xf>
    <xf numFmtId="0" fontId="32" fillId="0" borderId="31" xfId="0" applyFont="1" applyBorder="1" applyAlignment="1">
      <alignment vertical="center" wrapText="1"/>
    </xf>
    <xf numFmtId="0" fontId="32" fillId="0" borderId="15" xfId="0" applyFont="1" applyBorder="1" applyAlignment="1">
      <alignment vertical="center" wrapText="1"/>
    </xf>
    <xf numFmtId="0" fontId="32" fillId="3" borderId="15" xfId="0" applyFont="1" applyFill="1" applyBorder="1" applyAlignment="1">
      <alignment vertical="center" wrapText="1"/>
    </xf>
    <xf numFmtId="0" fontId="33" fillId="0" borderId="15" xfId="0" applyFont="1" applyBorder="1" applyAlignment="1">
      <alignment vertical="center" wrapText="1"/>
    </xf>
    <xf numFmtId="0" fontId="33" fillId="0" borderId="15" xfId="0" applyFont="1" applyFill="1" applyBorder="1" applyAlignment="1">
      <alignment vertical="center" wrapText="1"/>
    </xf>
    <xf numFmtId="0" fontId="33" fillId="0" borderId="58" xfId="0" applyFont="1" applyBorder="1" applyAlignment="1">
      <alignment vertical="center" wrapText="1"/>
    </xf>
    <xf numFmtId="0" fontId="32" fillId="0" borderId="59" xfId="0" applyFont="1" applyBorder="1" applyAlignment="1">
      <alignment vertical="center" wrapText="1"/>
    </xf>
    <xf numFmtId="0" fontId="32" fillId="0" borderId="22" xfId="0" applyFont="1" applyBorder="1" applyAlignment="1">
      <alignment vertical="center" wrapText="1"/>
    </xf>
    <xf numFmtId="0" fontId="34" fillId="0" borderId="27" xfId="0" applyFont="1" applyBorder="1" applyAlignment="1">
      <alignment vertical="center" wrapText="1"/>
    </xf>
    <xf numFmtId="0" fontId="34" fillId="0" borderId="15" xfId="0" applyFont="1" applyBorder="1" applyAlignment="1">
      <alignment vertical="center" wrapText="1"/>
    </xf>
    <xf numFmtId="1" fontId="31" fillId="0" borderId="10" xfId="0" applyNumberFormat="1" applyFont="1" applyBorder="1" applyAlignment="1">
      <alignment vertical="center" wrapText="1"/>
    </xf>
    <xf numFmtId="0" fontId="32" fillId="0" borderId="15" xfId="0" applyFont="1" applyFill="1" applyBorder="1" applyAlignment="1">
      <alignment vertical="center" wrapText="1"/>
    </xf>
    <xf numFmtId="0" fontId="32" fillId="0" borderId="27" xfId="0" applyFont="1" applyFill="1" applyBorder="1" applyAlignment="1">
      <alignment vertical="center" wrapText="1"/>
    </xf>
    <xf numFmtId="0" fontId="35" fillId="0" borderId="0" xfId="0" applyFont="1"/>
    <xf numFmtId="3" fontId="35" fillId="0" borderId="0" xfId="0" applyNumberFormat="1" applyFont="1"/>
    <xf numFmtId="0" fontId="26" fillId="0" borderId="0" xfId="0" applyFont="1" applyAlignment="1"/>
    <xf numFmtId="0" fontId="35" fillId="0" borderId="0" xfId="3" applyFont="1" applyFill="1" applyBorder="1"/>
    <xf numFmtId="0" fontId="26" fillId="0" borderId="0" xfId="0" applyFont="1"/>
    <xf numFmtId="0" fontId="5" fillId="0" borderId="0" xfId="1" applyNumberFormat="1" applyFont="1" applyBorder="1" applyAlignment="1">
      <alignment horizontal="center" vertical="center"/>
    </xf>
    <xf numFmtId="0" fontId="30" fillId="3" borderId="64" xfId="0" applyFont="1" applyFill="1" applyBorder="1" applyAlignment="1">
      <alignment vertical="center" wrapText="1"/>
    </xf>
    <xf numFmtId="0" fontId="31" fillId="0" borderId="64" xfId="0" applyFont="1" applyBorder="1" applyAlignment="1">
      <alignment vertical="center" wrapText="1"/>
    </xf>
    <xf numFmtId="0" fontId="30" fillId="0" borderId="64" xfId="0" applyFont="1" applyFill="1" applyBorder="1" applyAlignment="1">
      <alignment vertical="center" wrapText="1"/>
    </xf>
    <xf numFmtId="0" fontId="16" fillId="0" borderId="68" xfId="0" applyFont="1" applyBorder="1" applyAlignment="1">
      <alignment horizontal="center" vertical="center"/>
    </xf>
    <xf numFmtId="0" fontId="16" fillId="0" borderId="41" xfId="0" applyFont="1" applyBorder="1" applyAlignment="1">
      <alignment horizontal="center" vertical="center"/>
    </xf>
    <xf numFmtId="0" fontId="28" fillId="0" borderId="0" xfId="0" applyFont="1" applyAlignment="1"/>
    <xf numFmtId="0" fontId="37" fillId="0" borderId="60" xfId="0" applyFont="1" applyBorder="1" applyAlignment="1">
      <alignment vertical="center" wrapText="1"/>
    </xf>
    <xf numFmtId="0" fontId="37" fillId="0" borderId="65" xfId="0" applyFont="1" applyBorder="1" applyAlignment="1">
      <alignment vertical="center" wrapText="1"/>
    </xf>
    <xf numFmtId="0" fontId="36" fillId="0" borderId="65" xfId="0" applyFont="1" applyBorder="1" applyAlignment="1">
      <alignment vertical="center" wrapText="1"/>
    </xf>
    <xf numFmtId="0" fontId="36" fillId="0" borderId="22" xfId="0" applyFont="1" applyBorder="1" applyAlignment="1">
      <alignment horizontal="center" vertical="center" wrapText="1"/>
    </xf>
    <xf numFmtId="0" fontId="36" fillId="0" borderId="65" xfId="0" applyFont="1" applyBorder="1" applyAlignment="1">
      <alignment horizontal="left" vertical="center" wrapText="1" indent="1"/>
    </xf>
    <xf numFmtId="0" fontId="36" fillId="0" borderId="65" xfId="0" applyFont="1" applyBorder="1" applyAlignment="1">
      <alignment horizontal="left" vertical="center" wrapText="1" indent="2"/>
    </xf>
    <xf numFmtId="0" fontId="37" fillId="0" borderId="22" xfId="0" applyFont="1" applyBorder="1" applyAlignment="1">
      <alignment horizontal="center" vertical="center" wrapText="1"/>
    </xf>
    <xf numFmtId="0" fontId="37" fillId="0" borderId="19" xfId="0" applyFont="1" applyBorder="1" applyAlignment="1">
      <alignment vertical="center" wrapText="1"/>
    </xf>
    <xf numFmtId="0" fontId="37" fillId="0" borderId="25" xfId="0" applyFont="1" applyBorder="1" applyAlignment="1">
      <alignment horizontal="center" vertical="center" wrapText="1"/>
    </xf>
    <xf numFmtId="0" fontId="38" fillId="0" borderId="65" xfId="0" applyFont="1" applyBorder="1" applyAlignment="1">
      <alignment vertical="center" wrapText="1"/>
    </xf>
    <xf numFmtId="0" fontId="38" fillId="0" borderId="22" xfId="0" applyFont="1" applyBorder="1" applyAlignment="1">
      <alignment horizontal="center" vertical="center" wrapText="1"/>
    </xf>
    <xf numFmtId="0" fontId="39" fillId="0" borderId="0" xfId="0" applyFont="1"/>
    <xf numFmtId="49" fontId="24" fillId="0" borderId="0" xfId="0" applyNumberFormat="1" applyFont="1" applyAlignment="1">
      <alignment horizontal="right"/>
    </xf>
    <xf numFmtId="0" fontId="24" fillId="0" borderId="0" xfId="0" applyNumberFormat="1" applyFont="1"/>
    <xf numFmtId="0" fontId="37" fillId="0" borderId="59" xfId="0" applyFont="1" applyBorder="1" applyAlignment="1">
      <alignment horizontal="center" vertical="center" wrapText="1"/>
    </xf>
    <xf numFmtId="0" fontId="37" fillId="0" borderId="66" xfId="0" applyFont="1" applyBorder="1" applyAlignment="1">
      <alignment vertical="center" wrapText="1"/>
    </xf>
    <xf numFmtId="0" fontId="37" fillId="0" borderId="63" xfId="0" applyFont="1" applyBorder="1" applyAlignment="1">
      <alignment horizontal="center" vertical="center" wrapText="1"/>
    </xf>
    <xf numFmtId="0" fontId="37" fillId="0" borderId="65" xfId="0" applyFont="1" applyBorder="1" applyAlignment="1">
      <alignment horizontal="left" vertical="center" wrapText="1" indent="2"/>
    </xf>
    <xf numFmtId="0" fontId="36" fillId="0" borderId="65" xfId="0" applyFont="1" applyBorder="1" applyAlignment="1">
      <alignment horizontal="left" vertical="center" wrapText="1" indent="3"/>
    </xf>
    <xf numFmtId="0" fontId="36" fillId="0" borderId="66" xfId="0" applyFont="1" applyBorder="1" applyAlignment="1">
      <alignment horizontal="left" vertical="center" wrapText="1" indent="2"/>
    </xf>
    <xf numFmtId="0" fontId="36" fillId="0" borderId="63" xfId="0" applyFont="1" applyBorder="1" applyAlignment="1">
      <alignment horizontal="center" vertical="center" wrapText="1"/>
    </xf>
    <xf numFmtId="0" fontId="23" fillId="0" borderId="0" xfId="0" applyFont="1"/>
    <xf numFmtId="0" fontId="21" fillId="0" borderId="0" xfId="1" applyNumberFormat="1" applyFont="1" applyBorder="1" applyAlignment="1">
      <alignment horizontal="center" vertical="center"/>
    </xf>
    <xf numFmtId="49" fontId="42" fillId="0" borderId="0" xfId="0" applyNumberFormat="1" applyFont="1" applyAlignment="1">
      <alignment horizontal="right"/>
    </xf>
    <xf numFmtId="0" fontId="24" fillId="0" borderId="0" xfId="0" applyFont="1" applyAlignment="1">
      <alignment horizontal="right"/>
    </xf>
    <xf numFmtId="49" fontId="43" fillId="0" borderId="0" xfId="0" applyNumberFormat="1" applyFont="1" applyBorder="1" applyAlignment="1">
      <alignment horizontal="center"/>
    </xf>
    <xf numFmtId="49" fontId="5" fillId="0" borderId="0" xfId="1" applyNumberFormat="1" applyFont="1" applyBorder="1" applyAlignment="1">
      <alignment vertical="center"/>
    </xf>
    <xf numFmtId="49" fontId="9" fillId="0" borderId="10" xfId="1" applyNumberFormat="1" applyFont="1" applyBorder="1" applyAlignment="1">
      <alignment horizontal="center" vertical="center"/>
    </xf>
    <xf numFmtId="49" fontId="18" fillId="0" borderId="10" xfId="1" applyNumberFormat="1" applyFont="1" applyBorder="1" applyAlignment="1">
      <alignment horizontal="center" vertical="center"/>
    </xf>
    <xf numFmtId="0" fontId="13" fillId="3" borderId="14" xfId="1" applyNumberFormat="1" applyFont="1" applyFill="1" applyBorder="1" applyAlignment="1" applyProtection="1">
      <alignment horizontal="left" vertical="center"/>
      <protection locked="0"/>
    </xf>
    <xf numFmtId="0" fontId="13" fillId="3" borderId="23" xfId="1" applyNumberFormat="1" applyFont="1" applyFill="1" applyBorder="1" applyAlignment="1" applyProtection="1">
      <alignment vertical="center"/>
      <protection locked="0"/>
    </xf>
    <xf numFmtId="0" fontId="13" fillId="3" borderId="15" xfId="1" applyNumberFormat="1" applyFont="1" applyFill="1" applyBorder="1" applyAlignment="1" applyProtection="1">
      <alignment vertical="center"/>
      <protection locked="0"/>
    </xf>
    <xf numFmtId="0" fontId="44" fillId="0" borderId="0" xfId="2" quotePrefix="1" applyFont="1" applyAlignment="1" applyProtection="1"/>
    <xf numFmtId="0" fontId="8" fillId="0" borderId="0" xfId="1" applyNumberFormat="1" applyFont="1" applyAlignment="1"/>
    <xf numFmtId="49" fontId="8" fillId="0" borderId="0" xfId="1" applyNumberFormat="1" applyFont="1" applyAlignment="1"/>
    <xf numFmtId="0" fontId="7" fillId="0" borderId="0" xfId="1" applyNumberFormat="1" applyFont="1" applyAlignment="1"/>
    <xf numFmtId="0" fontId="13" fillId="3" borderId="58" xfId="0" applyNumberFormat="1" applyFont="1" applyFill="1" applyBorder="1" applyAlignment="1">
      <alignment horizontal="center" vertical="center" wrapText="1"/>
    </xf>
    <xf numFmtId="0" fontId="13" fillId="3" borderId="21" xfId="0" applyNumberFormat="1" applyFont="1" applyFill="1" applyBorder="1" applyAlignment="1">
      <alignment horizontal="center" vertical="center" wrapText="1"/>
    </xf>
    <xf numFmtId="0" fontId="32" fillId="0" borderId="64" xfId="0" applyFont="1" applyFill="1" applyBorder="1" applyAlignment="1">
      <alignment vertical="center" wrapText="1"/>
    </xf>
    <xf numFmtId="0" fontId="36" fillId="0" borderId="10" xfId="0" applyFont="1" applyBorder="1" applyAlignment="1">
      <alignment horizontal="center" vertical="center" wrapText="1"/>
    </xf>
    <xf numFmtId="0" fontId="37" fillId="0" borderId="10" xfId="0" applyFont="1" applyBorder="1" applyAlignment="1">
      <alignment horizontal="center" vertical="center" wrapText="1"/>
    </xf>
    <xf numFmtId="0" fontId="37" fillId="0" borderId="26" xfId="0" applyFont="1" applyBorder="1" applyAlignment="1">
      <alignment vertical="center" wrapText="1"/>
    </xf>
    <xf numFmtId="0" fontId="36" fillId="0" borderId="26" xfId="0" applyFont="1" applyBorder="1" applyAlignment="1">
      <alignment vertical="center" wrapText="1"/>
    </xf>
    <xf numFmtId="0" fontId="36" fillId="0" borderId="26" xfId="0" applyFont="1" applyBorder="1" applyAlignment="1">
      <alignment horizontal="left" vertical="center" wrapText="1" indent="2"/>
    </xf>
    <xf numFmtId="0" fontId="37" fillId="0" borderId="28" xfId="0" applyFont="1" applyBorder="1" applyAlignment="1">
      <alignment vertical="center" wrapText="1"/>
    </xf>
    <xf numFmtId="0" fontId="37" fillId="0" borderId="29" xfId="0" applyFont="1" applyBorder="1" applyAlignment="1">
      <alignment horizontal="center" vertical="center" wrapText="1"/>
    </xf>
    <xf numFmtId="0" fontId="28" fillId="0" borderId="0" xfId="0" applyFont="1" applyAlignment="1">
      <alignment horizontal="right"/>
    </xf>
    <xf numFmtId="0" fontId="37" fillId="0" borderId="27" xfId="0" applyFont="1" applyBorder="1" applyAlignment="1">
      <alignment horizontal="center" vertical="center" wrapText="1"/>
    </xf>
    <xf numFmtId="0" fontId="36" fillId="0" borderId="26" xfId="0" applyFont="1" applyBorder="1" applyAlignment="1">
      <alignment horizontal="left" vertical="center" wrapText="1"/>
    </xf>
    <xf numFmtId="1" fontId="31" fillId="0" borderId="27" xfId="0" applyNumberFormat="1" applyFont="1" applyBorder="1" applyAlignment="1">
      <alignment vertical="center" wrapText="1"/>
    </xf>
    <xf numFmtId="0" fontId="36" fillId="0" borderId="26" xfId="0" applyFont="1" applyBorder="1" applyAlignment="1">
      <alignment horizontal="right" vertical="center" wrapText="1"/>
    </xf>
    <xf numFmtId="0" fontId="31" fillId="3" borderId="27" xfId="0" applyFont="1" applyFill="1" applyBorder="1" applyAlignment="1">
      <alignment vertical="center" wrapText="1"/>
    </xf>
    <xf numFmtId="0" fontId="31" fillId="3" borderId="29" xfId="0" applyFont="1" applyFill="1" applyBorder="1" applyAlignment="1">
      <alignment vertical="center" wrapText="1"/>
    </xf>
    <xf numFmtId="0" fontId="31" fillId="3" borderId="30" xfId="0" applyFont="1" applyFill="1" applyBorder="1" applyAlignment="1">
      <alignment vertical="center" wrapText="1"/>
    </xf>
    <xf numFmtId="0" fontId="45" fillId="0" borderId="0" xfId="0" applyFont="1" applyAlignment="1">
      <alignment horizontal="center" vertical="center" wrapText="1"/>
    </xf>
    <xf numFmtId="165" fontId="24" fillId="0" borderId="0" xfId="0" applyNumberFormat="1" applyFont="1" applyAlignment="1" applyProtection="1">
      <alignment vertical="center"/>
      <protection locked="0"/>
    </xf>
    <xf numFmtId="165" fontId="24" fillId="0" borderId="0" xfId="0" applyNumberFormat="1" applyFont="1" applyProtection="1">
      <protection locked="0"/>
    </xf>
    <xf numFmtId="165" fontId="18" fillId="0" borderId="0" xfId="0" applyNumberFormat="1" applyFont="1" applyProtection="1">
      <protection locked="0"/>
    </xf>
    <xf numFmtId="165" fontId="18" fillId="0" borderId="0" xfId="0" applyNumberFormat="1" applyFont="1" applyAlignment="1" applyProtection="1">
      <alignment vertical="center"/>
      <protection locked="0"/>
    </xf>
    <xf numFmtId="165" fontId="13" fillId="0" borderId="0" xfId="0" applyNumberFormat="1" applyFont="1" applyAlignment="1" applyProtection="1">
      <alignment vertical="center"/>
      <protection locked="0"/>
    </xf>
    <xf numFmtId="0" fontId="18" fillId="0" borderId="0" xfId="0" applyFont="1" applyAlignment="1" applyProtection="1">
      <alignment horizontal="left" vertical="center"/>
    </xf>
    <xf numFmtId="0" fontId="18" fillId="0" borderId="0" xfId="0" applyFont="1" applyBorder="1" applyAlignment="1" applyProtection="1">
      <alignment horizontal="right" vertical="center"/>
    </xf>
    <xf numFmtId="14" fontId="18" fillId="0" borderId="0" xfId="0" applyNumberFormat="1" applyFont="1" applyBorder="1" applyAlignment="1" applyProtection="1">
      <alignment horizontal="center"/>
    </xf>
    <xf numFmtId="0" fontId="18" fillId="0" borderId="0" xfId="0" applyFont="1" applyFill="1" applyBorder="1" applyAlignment="1" applyProtection="1">
      <alignment horizontal="right" vertical="center"/>
    </xf>
    <xf numFmtId="0" fontId="18" fillId="0" borderId="0" xfId="0" applyFont="1" applyBorder="1" applyProtection="1"/>
    <xf numFmtId="0" fontId="18" fillId="0" borderId="0" xfId="0" applyFont="1" applyBorder="1" applyAlignment="1" applyProtection="1">
      <alignment horizontal="center" vertical="center"/>
    </xf>
    <xf numFmtId="0" fontId="46" fillId="0" borderId="0" xfId="0" applyFont="1"/>
    <xf numFmtId="0" fontId="13" fillId="0" borderId="0" xfId="0" applyFont="1" applyBorder="1" applyProtection="1"/>
    <xf numFmtId="0" fontId="13" fillId="0" borderId="0" xfId="0" applyFont="1" applyAlignment="1" applyProtection="1">
      <alignment horizontal="center" vertical="center"/>
    </xf>
    <xf numFmtId="0" fontId="18" fillId="0" borderId="0" xfId="0" applyFont="1" applyAlignment="1" applyProtection="1">
      <alignment horizontal="right" vertical="center"/>
    </xf>
    <xf numFmtId="0" fontId="18" fillId="0" borderId="0" xfId="0" applyFont="1" applyProtection="1"/>
    <xf numFmtId="1" fontId="18" fillId="0" borderId="0" xfId="0" applyNumberFormat="1" applyFont="1" applyBorder="1" applyAlignment="1" applyProtection="1">
      <alignment horizontal="center" vertical="center"/>
    </xf>
    <xf numFmtId="0" fontId="13" fillId="0" borderId="0" xfId="0" applyFont="1" applyProtection="1"/>
    <xf numFmtId="165" fontId="18" fillId="4" borderId="27" xfId="0" applyNumberFormat="1" applyFont="1" applyFill="1" applyBorder="1" applyAlignment="1" applyProtection="1">
      <alignment vertical="center"/>
    </xf>
    <xf numFmtId="165" fontId="25" fillId="0" borderId="29" xfId="0" applyNumberFormat="1" applyFont="1" applyBorder="1" applyAlignment="1" applyProtection="1">
      <alignment horizontal="right" vertical="center" wrapText="1"/>
      <protection locked="0"/>
    </xf>
    <xf numFmtId="165" fontId="18" fillId="3" borderId="29" xfId="0" applyNumberFormat="1" applyFont="1" applyFill="1" applyBorder="1" applyAlignment="1" applyProtection="1">
      <alignment vertical="center"/>
    </xf>
    <xf numFmtId="165" fontId="18" fillId="4" borderId="30" xfId="0" applyNumberFormat="1" applyFont="1" applyFill="1" applyBorder="1" applyAlignment="1" applyProtection="1">
      <alignment vertical="center"/>
    </xf>
    <xf numFmtId="0" fontId="37" fillId="0" borderId="53" xfId="0" applyFont="1" applyBorder="1" applyAlignment="1">
      <alignment vertical="center" wrapText="1"/>
    </xf>
    <xf numFmtId="165" fontId="25" fillId="0" borderId="13" xfId="0" applyNumberFormat="1" applyFont="1" applyBorder="1" applyAlignment="1" applyProtection="1">
      <alignment horizontal="right" vertical="center" wrapText="1"/>
      <protection locked="0"/>
    </xf>
    <xf numFmtId="165" fontId="18" fillId="3" borderId="13" xfId="0" applyNumberFormat="1" applyFont="1" applyFill="1" applyBorder="1" applyAlignment="1" applyProtection="1">
      <alignment vertical="center"/>
      <protection locked="0"/>
    </xf>
    <xf numFmtId="165" fontId="18" fillId="4" borderId="54" xfId="0" applyNumberFormat="1" applyFont="1" applyFill="1" applyBorder="1" applyAlignment="1" applyProtection="1">
      <alignment vertical="center"/>
    </xf>
    <xf numFmtId="165" fontId="18" fillId="0" borderId="29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1" applyNumberFormat="1" applyFont="1" applyAlignment="1">
      <alignment horizontal="left"/>
    </xf>
    <xf numFmtId="0" fontId="13" fillId="2" borderId="10" xfId="1" applyFont="1" applyFill="1" applyBorder="1" applyAlignment="1" applyProtection="1">
      <alignment horizontal="right" vertical="center"/>
    </xf>
    <xf numFmtId="0" fontId="13" fillId="0" borderId="10" xfId="1" applyNumberFormat="1" applyFont="1" applyFill="1" applyBorder="1" applyAlignment="1" applyProtection="1">
      <alignment horizontal="left" vertical="center"/>
      <protection locked="0"/>
    </xf>
    <xf numFmtId="0" fontId="9" fillId="2" borderId="14" xfId="1" applyFont="1" applyFill="1" applyBorder="1" applyAlignment="1" applyProtection="1">
      <alignment horizontal="right" vertical="center"/>
    </xf>
    <xf numFmtId="0" fontId="9" fillId="2" borderId="23" xfId="1" applyFont="1" applyFill="1" applyBorder="1" applyAlignment="1" applyProtection="1">
      <alignment horizontal="right" vertical="center"/>
    </xf>
    <xf numFmtId="0" fontId="9" fillId="2" borderId="15" xfId="1" applyFont="1" applyFill="1" applyBorder="1" applyAlignment="1" applyProtection="1">
      <alignment horizontal="right" vertical="center"/>
    </xf>
    <xf numFmtId="0" fontId="9" fillId="0" borderId="14" xfId="2" applyNumberFormat="1" applyFont="1" applyFill="1" applyBorder="1" applyAlignment="1" applyProtection="1">
      <alignment horizontal="left" vertical="center" wrapText="1"/>
      <protection locked="0"/>
    </xf>
    <xf numFmtId="0" fontId="9" fillId="0" borderId="23" xfId="2" applyNumberFormat="1" applyFont="1" applyFill="1" applyBorder="1" applyAlignment="1" applyProtection="1">
      <alignment horizontal="left" vertical="center" wrapText="1"/>
      <protection locked="0"/>
    </xf>
    <xf numFmtId="0" fontId="9" fillId="0" borderId="15" xfId="2" applyNumberFormat="1" applyFont="1" applyFill="1" applyBorder="1" applyAlignment="1" applyProtection="1">
      <alignment horizontal="left" vertical="center" wrapText="1"/>
      <protection locked="0"/>
    </xf>
    <xf numFmtId="0" fontId="7" fillId="0" borderId="0" xfId="1" applyNumberFormat="1" applyFont="1" applyAlignment="1">
      <alignment horizontal="center"/>
    </xf>
    <xf numFmtId="0" fontId="9" fillId="2" borderId="10" xfId="1" applyFont="1" applyFill="1" applyBorder="1" applyAlignment="1" applyProtection="1">
      <alignment horizontal="right" vertical="center"/>
    </xf>
    <xf numFmtId="0" fontId="9" fillId="0" borderId="10" xfId="2" applyNumberFormat="1" applyFont="1" applyFill="1" applyBorder="1" applyAlignment="1" applyProtection="1">
      <alignment horizontal="left" vertical="center" wrapText="1"/>
      <protection locked="0"/>
    </xf>
    <xf numFmtId="0" fontId="13" fillId="0" borderId="14" xfId="2" applyNumberFormat="1" applyFont="1" applyFill="1" applyBorder="1" applyAlignment="1" applyProtection="1">
      <alignment horizontal="left" vertical="center" wrapText="1"/>
      <protection locked="0"/>
    </xf>
    <xf numFmtId="0" fontId="13" fillId="0" borderId="23" xfId="2" applyNumberFormat="1" applyFont="1" applyFill="1" applyBorder="1" applyAlignment="1" applyProtection="1">
      <alignment horizontal="left" vertical="center" wrapText="1"/>
      <protection locked="0"/>
    </xf>
    <xf numFmtId="0" fontId="13" fillId="0" borderId="15" xfId="2" applyNumberFormat="1" applyFont="1" applyFill="1" applyBorder="1" applyAlignment="1" applyProtection="1">
      <alignment horizontal="left" vertical="center" wrapText="1"/>
      <protection locked="0"/>
    </xf>
    <xf numFmtId="0" fontId="18" fillId="0" borderId="10" xfId="1" applyNumberFormat="1" applyFont="1" applyFill="1" applyBorder="1" applyAlignment="1" applyProtection="1">
      <alignment horizontal="left" vertical="center"/>
      <protection locked="0"/>
    </xf>
    <xf numFmtId="0" fontId="5" fillId="0" borderId="0" xfId="1" applyFont="1" applyAlignment="1">
      <alignment horizontal="center" vertical="center"/>
    </xf>
    <xf numFmtId="0" fontId="18" fillId="0" borderId="10" xfId="1" applyFont="1" applyBorder="1" applyAlignment="1">
      <alignment horizontal="right" vertical="center"/>
    </xf>
    <xf numFmtId="49" fontId="13" fillId="3" borderId="10" xfId="1" applyNumberFormat="1" applyFont="1" applyFill="1" applyBorder="1" applyAlignment="1" applyProtection="1">
      <alignment horizontal="left" vertical="center"/>
      <protection locked="0"/>
    </xf>
    <xf numFmtId="0" fontId="9" fillId="0" borderId="10" xfId="1" applyFont="1" applyBorder="1" applyAlignment="1">
      <alignment horizontal="right" vertical="center"/>
    </xf>
    <xf numFmtId="49" fontId="18" fillId="0" borderId="10" xfId="1" applyNumberFormat="1" applyFont="1" applyFill="1" applyBorder="1" applyAlignment="1">
      <alignment horizontal="left" vertical="center"/>
    </xf>
    <xf numFmtId="0" fontId="9" fillId="0" borderId="10" xfId="1" applyFont="1" applyFill="1" applyBorder="1" applyAlignment="1">
      <alignment horizontal="center" vertical="center"/>
    </xf>
    <xf numFmtId="49" fontId="9" fillId="3" borderId="14" xfId="1" applyNumberFormat="1" applyFont="1" applyFill="1" applyBorder="1" applyAlignment="1" applyProtection="1">
      <alignment horizontal="left" vertical="center"/>
      <protection locked="0"/>
    </xf>
    <xf numFmtId="49" fontId="9" fillId="3" borderId="23" xfId="1" applyNumberFormat="1" applyFont="1" applyFill="1" applyBorder="1" applyAlignment="1" applyProtection="1">
      <alignment horizontal="left" vertical="center"/>
      <protection locked="0"/>
    </xf>
    <xf numFmtId="49" fontId="9" fillId="3" borderId="15" xfId="1" applyNumberFormat="1" applyFont="1" applyFill="1" applyBorder="1" applyAlignment="1" applyProtection="1">
      <alignment horizontal="left" vertical="center"/>
      <protection locked="0"/>
    </xf>
    <xf numFmtId="49" fontId="18" fillId="3" borderId="14" xfId="1" applyNumberFormat="1" applyFont="1" applyFill="1" applyBorder="1" applyAlignment="1" applyProtection="1">
      <alignment horizontal="left" vertical="center"/>
      <protection locked="0"/>
    </xf>
    <xf numFmtId="49" fontId="18" fillId="3" borderId="23" xfId="1" applyNumberFormat="1" applyFont="1" applyFill="1" applyBorder="1" applyAlignment="1" applyProtection="1">
      <alignment horizontal="left" vertical="center"/>
      <protection locked="0"/>
    </xf>
    <xf numFmtId="49" fontId="18" fillId="3" borderId="15" xfId="1" applyNumberFormat="1" applyFont="1" applyFill="1" applyBorder="1" applyAlignment="1" applyProtection="1">
      <alignment horizontal="left" vertical="center"/>
      <protection locked="0"/>
    </xf>
    <xf numFmtId="49" fontId="13" fillId="3" borderId="14" xfId="1" applyNumberFormat="1" applyFont="1" applyFill="1" applyBorder="1" applyAlignment="1" applyProtection="1">
      <alignment horizontal="left" vertical="center"/>
      <protection locked="0"/>
    </xf>
    <xf numFmtId="49" fontId="13" fillId="3" borderId="23" xfId="1" applyNumberFormat="1" applyFont="1" applyFill="1" applyBorder="1" applyAlignment="1" applyProtection="1">
      <alignment horizontal="left" vertical="center"/>
      <protection locked="0"/>
    </xf>
    <xf numFmtId="49" fontId="13" fillId="3" borderId="15" xfId="1" applyNumberFormat="1" applyFont="1" applyFill="1" applyBorder="1" applyAlignment="1" applyProtection="1">
      <alignment horizontal="left" vertical="center"/>
      <protection locked="0"/>
    </xf>
    <xf numFmtId="0" fontId="9" fillId="0" borderId="10" xfId="1" applyNumberFormat="1" applyFont="1" applyFill="1" applyBorder="1" applyAlignment="1" applyProtection="1">
      <alignment horizontal="left" vertical="center"/>
      <protection locked="0"/>
    </xf>
    <xf numFmtId="49" fontId="22" fillId="0" borderId="0" xfId="1" applyNumberFormat="1" applyFont="1" applyBorder="1" applyAlignment="1">
      <alignment horizontal="center" vertical="center"/>
    </xf>
    <xf numFmtId="0" fontId="5" fillId="0" borderId="0" xfId="1" applyNumberFormat="1" applyFont="1" applyBorder="1" applyAlignment="1">
      <alignment horizontal="center" vertical="center"/>
    </xf>
    <xf numFmtId="49" fontId="9" fillId="0" borderId="10" xfId="1" applyNumberFormat="1" applyFont="1" applyFill="1" applyBorder="1" applyAlignment="1">
      <alignment horizontal="center" vertical="center"/>
    </xf>
    <xf numFmtId="164" fontId="13" fillId="0" borderId="10" xfId="1" applyNumberFormat="1" applyFont="1" applyFill="1" applyBorder="1" applyAlignment="1">
      <alignment horizontal="left" vertical="center"/>
    </xf>
    <xf numFmtId="0" fontId="18" fillId="0" borderId="14" xfId="1" applyFont="1" applyBorder="1" applyAlignment="1">
      <alignment horizontal="right" vertical="center"/>
    </xf>
    <xf numFmtId="0" fontId="18" fillId="0" borderId="23" xfId="1" applyFont="1" applyBorder="1" applyAlignment="1">
      <alignment horizontal="right" vertical="center"/>
    </xf>
    <xf numFmtId="0" fontId="18" fillId="0" borderId="15" xfId="1" applyFont="1" applyBorder="1" applyAlignment="1">
      <alignment horizontal="right" vertical="center"/>
    </xf>
    <xf numFmtId="0" fontId="41" fillId="6" borderId="32" xfId="0" applyFont="1" applyFill="1" applyBorder="1" applyAlignment="1">
      <alignment horizontal="center" vertical="center" wrapText="1"/>
    </xf>
    <xf numFmtId="0" fontId="41" fillId="6" borderId="61" xfId="0" applyFont="1" applyFill="1" applyBorder="1" applyAlignment="1">
      <alignment horizontal="center" vertical="center" wrapText="1"/>
    </xf>
    <xf numFmtId="0" fontId="41" fillId="6" borderId="33" xfId="0" applyFont="1" applyFill="1" applyBorder="1" applyAlignment="1">
      <alignment horizontal="center" vertical="center" wrapText="1"/>
    </xf>
    <xf numFmtId="0" fontId="41" fillId="6" borderId="34" xfId="0" applyFont="1" applyFill="1" applyBorder="1" applyAlignment="1">
      <alignment horizontal="center" vertical="center" wrapText="1"/>
    </xf>
    <xf numFmtId="49" fontId="16" fillId="0" borderId="42" xfId="0" applyNumberFormat="1" applyFont="1" applyBorder="1" applyAlignment="1">
      <alignment horizontal="center" vertical="center" wrapText="1"/>
    </xf>
    <xf numFmtId="49" fontId="16" fillId="0" borderId="47" xfId="0" applyNumberFormat="1" applyFont="1" applyBorder="1" applyAlignment="1">
      <alignment horizontal="center" vertical="center" wrapText="1"/>
    </xf>
    <xf numFmtId="49" fontId="16" fillId="0" borderId="25" xfId="0" applyNumberFormat="1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/>
    </xf>
    <xf numFmtId="0" fontId="16" fillId="0" borderId="27" xfId="0" applyFont="1" applyBorder="1" applyAlignment="1">
      <alignment horizontal="center" vertical="center"/>
    </xf>
    <xf numFmtId="0" fontId="16" fillId="0" borderId="65" xfId="0" applyFont="1" applyBorder="1" applyAlignment="1">
      <alignment horizontal="center" vertical="center" wrapText="1"/>
    </xf>
    <xf numFmtId="0" fontId="16" fillId="0" borderId="66" xfId="0" applyFont="1" applyBorder="1" applyAlignment="1">
      <alignment horizontal="center" vertical="center" wrapText="1"/>
    </xf>
    <xf numFmtId="0" fontId="16" fillId="0" borderId="19" xfId="0" applyFont="1" applyBorder="1" applyAlignment="1">
      <alignment horizontal="center" vertical="center" wrapText="1"/>
    </xf>
    <xf numFmtId="0" fontId="28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41" fillId="6" borderId="55" xfId="0" applyFont="1" applyFill="1" applyBorder="1" applyAlignment="1">
      <alignment horizontal="center" vertical="center" wrapText="1"/>
    </xf>
    <xf numFmtId="0" fontId="41" fillId="6" borderId="56" xfId="0" applyFont="1" applyFill="1" applyBorder="1" applyAlignment="1">
      <alignment horizontal="center" vertical="center" wrapText="1"/>
    </xf>
    <xf numFmtId="0" fontId="41" fillId="6" borderId="57" xfId="0" applyFont="1" applyFill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/>
    </xf>
    <xf numFmtId="0" fontId="16" fillId="0" borderId="54" xfId="0" applyFont="1" applyBorder="1" applyAlignment="1">
      <alignment horizontal="center" vertical="center"/>
    </xf>
    <xf numFmtId="0" fontId="16" fillId="0" borderId="60" xfId="0" applyFont="1" applyBorder="1" applyAlignment="1">
      <alignment horizontal="center" vertical="center" wrapText="1"/>
    </xf>
    <xf numFmtId="0" fontId="16" fillId="0" borderId="67" xfId="0" applyFont="1" applyBorder="1" applyAlignment="1">
      <alignment horizontal="center" vertical="center" wrapText="1"/>
    </xf>
    <xf numFmtId="49" fontId="23" fillId="0" borderId="0" xfId="0" applyNumberFormat="1" applyFont="1" applyBorder="1" applyAlignment="1">
      <alignment horizontal="center"/>
    </xf>
    <xf numFmtId="49" fontId="21" fillId="0" borderId="0" xfId="0" applyNumberFormat="1" applyFont="1" applyBorder="1" applyAlignment="1">
      <alignment horizontal="center"/>
    </xf>
    <xf numFmtId="49" fontId="24" fillId="0" borderId="0" xfId="0" applyNumberFormat="1" applyFont="1" applyBorder="1" applyAlignment="1">
      <alignment horizontal="center"/>
    </xf>
    <xf numFmtId="0" fontId="36" fillId="0" borderId="42" xfId="0" applyFont="1" applyBorder="1" applyAlignment="1">
      <alignment horizontal="center" vertical="center" wrapText="1"/>
    </xf>
    <xf numFmtId="0" fontId="36" fillId="0" borderId="47" xfId="0" applyFont="1" applyBorder="1" applyAlignment="1">
      <alignment horizontal="center" vertical="center" wrapText="1"/>
    </xf>
    <xf numFmtId="0" fontId="36" fillId="0" borderId="25" xfId="0" applyFont="1" applyBorder="1" applyAlignment="1">
      <alignment horizontal="center" vertical="center" wrapText="1"/>
    </xf>
    <xf numFmtId="0" fontId="41" fillId="0" borderId="17" xfId="0" applyFont="1" applyBorder="1" applyAlignment="1">
      <alignment horizontal="center" vertical="center" wrapText="1"/>
    </xf>
    <xf numFmtId="0" fontId="41" fillId="0" borderId="18" xfId="0" applyFont="1" applyBorder="1" applyAlignment="1">
      <alignment horizontal="center" vertical="center" wrapText="1"/>
    </xf>
    <xf numFmtId="0" fontId="36" fillId="0" borderId="16" xfId="0" applyFont="1" applyBorder="1" applyAlignment="1">
      <alignment horizontal="center" vertical="center" wrapText="1"/>
    </xf>
    <xf numFmtId="0" fontId="36" fillId="0" borderId="67" xfId="0" applyFont="1" applyBorder="1" applyAlignment="1">
      <alignment horizontal="center" vertical="center" wrapText="1"/>
    </xf>
    <xf numFmtId="0" fontId="36" fillId="0" borderId="19" xfId="0" applyFont="1" applyBorder="1" applyAlignment="1">
      <alignment horizontal="center" vertical="center" wrapText="1"/>
    </xf>
    <xf numFmtId="0" fontId="5" fillId="3" borderId="0" xfId="1" applyNumberFormat="1" applyFont="1" applyFill="1" applyBorder="1" applyAlignment="1">
      <alignment horizontal="center" vertical="center"/>
    </xf>
    <xf numFmtId="0" fontId="37" fillId="0" borderId="42" xfId="0" applyFont="1" applyBorder="1" applyAlignment="1">
      <alignment horizontal="center" vertical="center" wrapText="1"/>
    </xf>
    <xf numFmtId="0" fontId="37" fillId="0" borderId="47" xfId="0" applyFont="1" applyBorder="1" applyAlignment="1">
      <alignment horizontal="center" vertical="center" wrapText="1"/>
    </xf>
    <xf numFmtId="0" fontId="37" fillId="0" borderId="25" xfId="0" applyFont="1" applyBorder="1" applyAlignment="1">
      <alignment horizontal="center" vertical="center" wrapText="1"/>
    </xf>
    <xf numFmtId="0" fontId="37" fillId="0" borderId="17" xfId="0" applyFont="1" applyBorder="1" applyAlignment="1">
      <alignment horizontal="center" vertical="center" wrapText="1"/>
    </xf>
    <xf numFmtId="0" fontId="37" fillId="0" borderId="18" xfId="0" applyFont="1" applyBorder="1" applyAlignment="1">
      <alignment horizontal="center" vertical="center" wrapText="1"/>
    </xf>
    <xf numFmtId="0" fontId="37" fillId="0" borderId="8" xfId="0" applyFont="1" applyBorder="1" applyAlignment="1">
      <alignment horizontal="center" vertical="center" wrapText="1"/>
    </xf>
    <xf numFmtId="0" fontId="37" fillId="0" borderId="67" xfId="0" applyFont="1" applyBorder="1" applyAlignment="1">
      <alignment horizontal="center" vertical="center" wrapText="1"/>
    </xf>
    <xf numFmtId="0" fontId="37" fillId="0" borderId="9" xfId="0" applyFont="1" applyBorder="1" applyAlignment="1">
      <alignment horizontal="center" vertical="center" wrapText="1"/>
    </xf>
    <xf numFmtId="0" fontId="37" fillId="0" borderId="43" xfId="0" applyFont="1" applyBorder="1" applyAlignment="1">
      <alignment horizontal="center" vertical="center" wrapText="1"/>
    </xf>
    <xf numFmtId="0" fontId="37" fillId="0" borderId="53" xfId="0" applyFont="1" applyBorder="1" applyAlignment="1">
      <alignment horizontal="center" vertical="center" wrapText="1"/>
    </xf>
    <xf numFmtId="0" fontId="37" fillId="0" borderId="61" xfId="0" applyFont="1" applyBorder="1" applyAlignment="1">
      <alignment horizontal="center" vertical="center" wrapText="1"/>
    </xf>
    <xf numFmtId="0" fontId="37" fillId="0" borderId="13" xfId="0" applyFont="1" applyBorder="1" applyAlignment="1">
      <alignment horizontal="center" vertical="center" wrapText="1"/>
    </xf>
    <xf numFmtId="16" fontId="9" fillId="0" borderId="44" xfId="0" applyNumberFormat="1" applyFont="1" applyBorder="1" applyAlignment="1">
      <alignment horizontal="center" vertical="center" wrapText="1"/>
    </xf>
    <xf numFmtId="0" fontId="9" fillId="0" borderId="17" xfId="0" applyNumberFormat="1" applyFont="1" applyBorder="1" applyAlignment="1">
      <alignment horizontal="center" vertical="center" wrapText="1"/>
    </xf>
    <xf numFmtId="0" fontId="9" fillId="0" borderId="45" xfId="0" applyNumberFormat="1" applyFont="1" applyBorder="1" applyAlignment="1">
      <alignment horizontal="center" vertical="center" wrapText="1"/>
    </xf>
    <xf numFmtId="0" fontId="9" fillId="0" borderId="18" xfId="0" applyNumberFormat="1" applyFont="1" applyBorder="1" applyAlignment="1">
      <alignment horizontal="center" vertical="center" wrapText="1"/>
    </xf>
    <xf numFmtId="0" fontId="13" fillId="0" borderId="0" xfId="0" applyFont="1" applyBorder="1" applyAlignment="1" applyProtection="1">
      <alignment horizontal="center"/>
    </xf>
    <xf numFmtId="165" fontId="5" fillId="0" borderId="0" xfId="0" applyNumberFormat="1" applyFont="1" applyAlignment="1" applyProtection="1">
      <alignment horizontal="center"/>
      <protection locked="0"/>
    </xf>
    <xf numFmtId="165" fontId="9" fillId="0" borderId="0" xfId="0" applyNumberFormat="1" applyFont="1" applyAlignment="1" applyProtection="1">
      <alignment horizontal="center"/>
      <protection locked="0"/>
    </xf>
    <xf numFmtId="165" fontId="18" fillId="0" borderId="32" xfId="0" applyNumberFormat="1" applyFont="1" applyFill="1" applyBorder="1" applyAlignment="1" applyProtection="1">
      <alignment horizontal="center" vertical="center"/>
      <protection locked="0"/>
    </xf>
    <xf numFmtId="165" fontId="18" fillId="0" borderId="26" xfId="0" applyNumberFormat="1" applyFont="1" applyFill="1" applyBorder="1" applyAlignment="1" applyProtection="1">
      <alignment horizontal="center" vertical="center"/>
      <protection locked="0"/>
    </xf>
    <xf numFmtId="165" fontId="18" fillId="0" borderId="28" xfId="0" applyNumberFormat="1" applyFont="1" applyFill="1" applyBorder="1" applyAlignment="1" applyProtection="1">
      <alignment horizontal="center" vertical="center"/>
      <protection locked="0"/>
    </xf>
    <xf numFmtId="165" fontId="18" fillId="0" borderId="33" xfId="0" applyNumberFormat="1" applyFont="1" applyFill="1" applyBorder="1" applyAlignment="1" applyProtection="1">
      <alignment horizontal="center" vertical="center" wrapText="1"/>
      <protection locked="0"/>
    </xf>
    <xf numFmtId="165" fontId="18" fillId="0" borderId="10" xfId="0" applyNumberFormat="1" applyFont="1" applyFill="1" applyBorder="1" applyAlignment="1" applyProtection="1">
      <alignment horizontal="center" vertical="center" wrapText="1"/>
      <protection locked="0"/>
    </xf>
    <xf numFmtId="165" fontId="18" fillId="0" borderId="29" xfId="0" applyNumberFormat="1" applyFont="1" applyFill="1" applyBorder="1" applyAlignment="1" applyProtection="1">
      <alignment horizontal="center" vertical="center" wrapText="1"/>
      <protection locked="0"/>
    </xf>
    <xf numFmtId="165" fontId="18" fillId="0" borderId="33" xfId="0" applyNumberFormat="1" applyFont="1" applyFill="1" applyBorder="1" applyAlignment="1" applyProtection="1">
      <alignment horizontal="center" vertical="center"/>
      <protection locked="0"/>
    </xf>
    <xf numFmtId="165" fontId="18" fillId="0" borderId="11" xfId="0" applyNumberFormat="1" applyFont="1" applyFill="1" applyBorder="1" applyAlignment="1" applyProtection="1">
      <alignment horizontal="center" vertical="center" wrapText="1"/>
      <protection locked="0"/>
    </xf>
    <xf numFmtId="165" fontId="18" fillId="0" borderId="48" xfId="0" applyNumberFormat="1" applyFont="1" applyFill="1" applyBorder="1" applyAlignment="1" applyProtection="1">
      <alignment horizontal="center" vertical="center"/>
      <protection locked="0"/>
    </xf>
    <xf numFmtId="165" fontId="18" fillId="0" borderId="62" xfId="0" applyNumberFormat="1" applyFont="1" applyFill="1" applyBorder="1" applyAlignment="1" applyProtection="1">
      <alignment horizontal="center" vertical="center" wrapText="1"/>
      <protection locked="0"/>
    </xf>
    <xf numFmtId="165" fontId="18" fillId="0" borderId="41" xfId="0" applyNumberFormat="1" applyFont="1" applyFill="1" applyBorder="1" applyAlignment="1" applyProtection="1">
      <alignment horizontal="center" vertical="center" wrapText="1"/>
      <protection locked="0"/>
    </xf>
    <xf numFmtId="165" fontId="18" fillId="0" borderId="39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Border="1" applyAlignment="1" applyProtection="1">
      <alignment horizontal="center"/>
    </xf>
    <xf numFmtId="0" fontId="24" fillId="0" borderId="0" xfId="0" applyFont="1" applyBorder="1" applyAlignment="1" applyProtection="1">
      <alignment horizontal="left"/>
    </xf>
    <xf numFmtId="0" fontId="18" fillId="0" borderId="0" xfId="0" applyFont="1" applyBorder="1" applyAlignment="1" applyProtection="1">
      <alignment horizontal="left"/>
    </xf>
    <xf numFmtId="0" fontId="9" fillId="4" borderId="4" xfId="1" applyFont="1" applyFill="1" applyBorder="1" applyAlignment="1">
      <alignment horizontal="center" vertical="center" textRotation="90" wrapText="1"/>
    </xf>
    <xf numFmtId="0" fontId="9" fillId="4" borderId="51" xfId="1" applyFont="1" applyFill="1" applyBorder="1" applyAlignment="1">
      <alignment horizontal="center" vertical="center" textRotation="90" wrapText="1"/>
    </xf>
    <xf numFmtId="0" fontId="9" fillId="4" borderId="5" xfId="1" applyFont="1" applyFill="1" applyBorder="1" applyAlignment="1">
      <alignment horizontal="center" vertical="center" textRotation="90" wrapText="1"/>
    </xf>
    <xf numFmtId="0" fontId="9" fillId="0" borderId="32" xfId="1" applyFont="1" applyFill="1" applyBorder="1" applyAlignment="1">
      <alignment horizontal="center" vertical="center" textRotation="90" wrapText="1"/>
    </xf>
    <xf numFmtId="0" fontId="18" fillId="0" borderId="34" xfId="1" applyFont="1" applyFill="1" applyBorder="1" applyAlignment="1">
      <alignment horizontal="center" vertical="center" textRotation="90" wrapText="1"/>
    </xf>
    <xf numFmtId="0" fontId="9" fillId="0" borderId="33" xfId="1" applyFont="1" applyFill="1" applyBorder="1" applyAlignment="1">
      <alignment horizontal="center" vertical="center" textRotation="90" wrapText="1"/>
    </xf>
    <xf numFmtId="0" fontId="9" fillId="0" borderId="34" xfId="1" applyFont="1" applyFill="1" applyBorder="1" applyAlignment="1">
      <alignment horizontal="center" vertical="center" textRotation="90" wrapText="1"/>
    </xf>
    <xf numFmtId="0" fontId="9" fillId="0" borderId="42" xfId="1" applyFont="1" applyFill="1" applyBorder="1" applyAlignment="1">
      <alignment horizontal="center" vertical="center" textRotation="90" wrapText="1"/>
    </xf>
    <xf numFmtId="0" fontId="9" fillId="0" borderId="22" xfId="1" applyFont="1" applyFill="1" applyBorder="1" applyAlignment="1">
      <alignment horizontal="center" vertical="center" textRotation="90" wrapText="1"/>
    </xf>
    <xf numFmtId="0" fontId="9" fillId="0" borderId="25" xfId="1" applyFont="1" applyFill="1" applyBorder="1" applyAlignment="1">
      <alignment horizontal="center" vertical="center" textRotation="90" wrapText="1"/>
    </xf>
    <xf numFmtId="0" fontId="9" fillId="4" borderId="1" xfId="1" applyFont="1" applyFill="1" applyBorder="1" applyAlignment="1">
      <alignment horizontal="center" vertical="center" textRotation="90" wrapText="1"/>
    </xf>
    <xf numFmtId="0" fontId="9" fillId="4" borderId="47" xfId="1" applyFont="1" applyFill="1" applyBorder="1" applyAlignment="1">
      <alignment horizontal="center" vertical="center" textRotation="90" wrapText="1"/>
    </xf>
    <xf numFmtId="0" fontId="9" fillId="4" borderId="2" xfId="1" applyFont="1" applyFill="1" applyBorder="1" applyAlignment="1">
      <alignment horizontal="center" vertical="center" textRotation="90" wrapText="1"/>
    </xf>
    <xf numFmtId="0" fontId="9" fillId="4" borderId="11" xfId="1" applyFont="1" applyFill="1" applyBorder="1" applyAlignment="1">
      <alignment horizontal="center" vertical="center" textRotation="90" wrapText="1"/>
    </xf>
    <xf numFmtId="0" fontId="9" fillId="4" borderId="12" xfId="1" applyFont="1" applyFill="1" applyBorder="1" applyAlignment="1">
      <alignment horizontal="center" vertical="center" textRotation="90" wrapText="1"/>
    </xf>
    <xf numFmtId="0" fontId="9" fillId="4" borderId="48" xfId="1" applyFont="1" applyFill="1" applyBorder="1" applyAlignment="1">
      <alignment horizontal="center" vertical="center" textRotation="90" wrapText="1"/>
    </xf>
    <xf numFmtId="0" fontId="9" fillId="4" borderId="11" xfId="1" applyFont="1" applyFill="1" applyBorder="1" applyAlignment="1">
      <alignment horizontal="center" vertical="center" textRotation="90"/>
    </xf>
    <xf numFmtId="0" fontId="9" fillId="4" borderId="12" xfId="1" applyFont="1" applyFill="1" applyBorder="1" applyAlignment="1">
      <alignment horizontal="center" vertical="center" textRotation="90"/>
    </xf>
    <xf numFmtId="0" fontId="9" fillId="4" borderId="48" xfId="1" applyFont="1" applyFill="1" applyBorder="1" applyAlignment="1">
      <alignment horizontal="center" vertical="center" textRotation="90"/>
    </xf>
    <xf numFmtId="0" fontId="9" fillId="0" borderId="26" xfId="1" applyFont="1" applyFill="1" applyBorder="1" applyAlignment="1">
      <alignment horizontal="center" vertical="center" textRotation="90" wrapText="1"/>
    </xf>
    <xf numFmtId="0" fontId="9" fillId="0" borderId="28" xfId="1" applyFont="1" applyFill="1" applyBorder="1" applyAlignment="1">
      <alignment horizontal="center" vertical="center" textRotation="90" wrapText="1"/>
    </xf>
    <xf numFmtId="0" fontId="9" fillId="5" borderId="37" xfId="1" applyFont="1" applyFill="1" applyBorder="1" applyAlignment="1">
      <alignment horizontal="center" vertical="center" wrapText="1"/>
    </xf>
    <xf numFmtId="0" fontId="9" fillId="5" borderId="24" xfId="1" applyFont="1" applyFill="1" applyBorder="1" applyAlignment="1">
      <alignment horizontal="center" vertical="center" wrapText="1"/>
    </xf>
    <xf numFmtId="0" fontId="9" fillId="5" borderId="3" xfId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textRotation="90" wrapText="1"/>
    </xf>
    <xf numFmtId="0" fontId="9" fillId="0" borderId="2" xfId="1" applyFont="1" applyFill="1" applyBorder="1" applyAlignment="1">
      <alignment horizontal="center" vertical="center" textRotation="90" wrapText="1"/>
    </xf>
    <xf numFmtId="0" fontId="9" fillId="0" borderId="16" xfId="1" applyFont="1" applyFill="1" applyBorder="1" applyAlignment="1">
      <alignment horizontal="center" vertical="center" textRotation="90" wrapText="1"/>
    </xf>
    <xf numFmtId="0" fontId="9" fillId="0" borderId="17" xfId="1" applyFont="1" applyFill="1" applyBorder="1" applyAlignment="1">
      <alignment horizontal="center" vertical="center" textRotation="90" wrapText="1"/>
    </xf>
    <xf numFmtId="0" fontId="9" fillId="0" borderId="18" xfId="1" applyFont="1" applyFill="1" applyBorder="1" applyAlignment="1">
      <alignment horizontal="center" vertical="center" textRotation="90" wrapText="1"/>
    </xf>
    <xf numFmtId="0" fontId="9" fillId="4" borderId="52" xfId="1" applyFont="1" applyFill="1" applyBorder="1" applyAlignment="1">
      <alignment horizontal="center" vertical="center" textRotation="90"/>
    </xf>
    <xf numFmtId="0" fontId="9" fillId="4" borderId="41" xfId="1" applyFont="1" applyFill="1" applyBorder="1" applyAlignment="1">
      <alignment horizontal="center" vertical="center" textRotation="90"/>
    </xf>
    <xf numFmtId="0" fontId="9" fillId="4" borderId="39" xfId="1" applyFont="1" applyFill="1" applyBorder="1" applyAlignment="1">
      <alignment horizontal="center" vertical="center" textRotation="90"/>
    </xf>
    <xf numFmtId="0" fontId="9" fillId="0" borderId="23" xfId="1" applyFont="1" applyFill="1" applyBorder="1" applyAlignment="1">
      <alignment horizontal="center" vertical="center" textRotation="90" wrapText="1"/>
    </xf>
    <xf numFmtId="0" fontId="9" fillId="0" borderId="20" xfId="1" applyFont="1" applyFill="1" applyBorder="1" applyAlignment="1">
      <alignment horizontal="center" vertical="center" textRotation="90" wrapText="1"/>
    </xf>
    <xf numFmtId="0" fontId="9" fillId="0" borderId="6" xfId="1" applyFont="1" applyFill="1" applyBorder="1" applyAlignment="1">
      <alignment horizontal="center" vertical="center" textRotation="90" wrapText="1"/>
    </xf>
    <xf numFmtId="0" fontId="9" fillId="0" borderId="0" xfId="1" applyFont="1" applyFill="1" applyBorder="1" applyAlignment="1">
      <alignment wrapText="1"/>
    </xf>
    <xf numFmtId="0" fontId="9" fillId="0" borderId="7" xfId="1" applyFont="1" applyFill="1" applyBorder="1" applyAlignment="1">
      <alignment wrapText="1"/>
    </xf>
    <xf numFmtId="0" fontId="9" fillId="4" borderId="36" xfId="1" applyFont="1" applyFill="1" applyBorder="1" applyAlignment="1">
      <alignment horizontal="center" vertical="center" textRotation="90" wrapText="1"/>
    </xf>
    <xf numFmtId="0" fontId="9" fillId="4" borderId="50" xfId="1" applyFont="1" applyFill="1" applyBorder="1" applyAlignment="1">
      <alignment horizontal="center" vertical="center" textRotation="90" wrapText="1"/>
    </xf>
    <xf numFmtId="0" fontId="9" fillId="4" borderId="38" xfId="1" applyFont="1" applyFill="1" applyBorder="1" applyAlignment="1">
      <alignment horizontal="center" vertical="center" textRotation="90" wrapText="1"/>
    </xf>
    <xf numFmtId="0" fontId="5" fillId="0" borderId="0" xfId="1" applyFont="1" applyAlignment="1">
      <alignment horizontal="right" vertical="top"/>
    </xf>
    <xf numFmtId="0" fontId="22" fillId="0" borderId="0" xfId="1" applyFont="1" applyAlignment="1">
      <alignment horizontal="center" vertical="center" wrapText="1"/>
    </xf>
    <xf numFmtId="0" fontId="2" fillId="0" borderId="0" xfId="1" applyNumberFormat="1" applyFont="1" applyBorder="1" applyAlignment="1">
      <alignment horizontal="center" vertical="center"/>
    </xf>
    <xf numFmtId="0" fontId="18" fillId="0" borderId="0" xfId="1" applyFont="1" applyAlignment="1">
      <alignment horizontal="left"/>
    </xf>
    <xf numFmtId="0" fontId="9" fillId="0" borderId="0" xfId="1" applyFont="1" applyFill="1" applyBorder="1" applyAlignment="1">
      <alignment horizontal="center" vertical="center" textRotation="90" wrapText="1"/>
    </xf>
    <xf numFmtId="0" fontId="9" fillId="0" borderId="7" xfId="1" applyFont="1" applyFill="1" applyBorder="1" applyAlignment="1">
      <alignment horizontal="center" vertical="center" textRotation="90" wrapText="1"/>
    </xf>
    <xf numFmtId="0" fontId="9" fillId="4" borderId="6" xfId="1" applyFont="1" applyFill="1" applyBorder="1" applyAlignment="1">
      <alignment horizontal="center" vertical="center" textRotation="90" wrapText="1"/>
    </xf>
    <xf numFmtId="0" fontId="9" fillId="4" borderId="0" xfId="1" applyFont="1" applyFill="1" applyBorder="1" applyAlignment="1">
      <alignment horizontal="center" vertical="center" textRotation="90" wrapText="1"/>
    </xf>
    <xf numFmtId="0" fontId="9" fillId="4" borderId="7" xfId="1" applyFont="1" applyFill="1" applyBorder="1" applyAlignment="1">
      <alignment horizontal="center" vertical="center" textRotation="90" wrapText="1"/>
    </xf>
    <xf numFmtId="0" fontId="9" fillId="4" borderId="16" xfId="1" applyFont="1" applyFill="1" applyBorder="1" applyAlignment="1">
      <alignment horizontal="center" vertical="center"/>
    </xf>
    <xf numFmtId="0" fontId="9" fillId="4" borderId="17" xfId="1" applyFont="1" applyFill="1" applyBorder="1" applyAlignment="1">
      <alignment horizontal="center" vertical="center"/>
    </xf>
    <xf numFmtId="0" fontId="9" fillId="4" borderId="18" xfId="1" applyFont="1" applyFill="1" applyBorder="1" applyAlignment="1">
      <alignment horizontal="center" vertical="center"/>
    </xf>
  </cellXfs>
  <cellStyles count="8">
    <cellStyle name="Hyperlink" xfId="2" builtinId="8"/>
    <cellStyle name="Normal" xfId="0" builtinId="0"/>
    <cellStyle name="Normal 2" xfId="3"/>
    <cellStyle name="Normal 2 2" xfId="4"/>
    <cellStyle name="Normal 3" xfId="1"/>
    <cellStyle name="Normal 4" xfId="7"/>
    <cellStyle name="Normal 5" xfId="5"/>
    <cellStyle name="Normal 8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7"/>
  <sheetViews>
    <sheetView zoomScale="120" zoomScaleNormal="120" workbookViewId="0">
      <selection activeCell="G31" sqref="G31:J31"/>
    </sheetView>
  </sheetViews>
  <sheetFormatPr defaultColWidth="9.109375" defaultRowHeight="15.6"/>
  <cols>
    <col min="1" max="1" width="4.109375" style="19" customWidth="1"/>
    <col min="2" max="5" width="5.6640625" style="19" customWidth="1"/>
    <col min="6" max="6" width="8.33203125" style="19" customWidth="1"/>
    <col min="7" max="7" width="39.44140625" style="19" customWidth="1"/>
    <col min="8" max="8" width="4.5546875" style="19" customWidth="1"/>
    <col min="9" max="9" width="11.33203125" style="19" customWidth="1"/>
    <col min="10" max="10" width="12" style="19" customWidth="1"/>
    <col min="11" max="11" width="15.33203125" style="19" customWidth="1"/>
    <col min="12" max="12" width="19" style="19" customWidth="1"/>
    <col min="13" max="13" width="21.109375" style="19" bestFit="1" customWidth="1"/>
    <col min="14" max="14" width="15" style="19" customWidth="1"/>
    <col min="15" max="16384" width="9.109375" style="19"/>
  </cols>
  <sheetData>
    <row r="1" spans="1:11" ht="39" customHeight="1">
      <c r="A1" s="247" t="s">
        <v>157</v>
      </c>
      <c r="B1" s="247"/>
      <c r="C1" s="247"/>
      <c r="D1" s="247"/>
      <c r="E1" s="247"/>
      <c r="F1" s="247"/>
      <c r="G1" s="247"/>
      <c r="H1" s="247"/>
      <c r="I1" s="247"/>
      <c r="J1" s="247"/>
    </row>
    <row r="2" spans="1:11" ht="26.25" customHeight="1">
      <c r="A2" s="263" t="s">
        <v>92</v>
      </c>
      <c r="B2" s="263"/>
      <c r="C2" s="263"/>
      <c r="D2" s="263"/>
      <c r="E2" s="263"/>
      <c r="F2" s="263"/>
      <c r="G2" s="263"/>
      <c r="H2" s="263"/>
      <c r="I2" s="263"/>
      <c r="J2" s="263"/>
      <c r="K2" s="175"/>
    </row>
    <row r="3" spans="1:11" ht="15" customHeight="1">
      <c r="A3" s="264" t="str">
        <f>"на "&amp;G8&amp;", гр. "&amp;G9</f>
        <v>на "Водоснабдяване и канализация"ООД, гр. Враца</v>
      </c>
      <c r="B3" s="264"/>
      <c r="C3" s="264"/>
      <c r="D3" s="264"/>
      <c r="E3" s="264"/>
      <c r="F3" s="264"/>
      <c r="G3" s="264"/>
      <c r="H3" s="264"/>
      <c r="I3" s="264"/>
      <c r="J3" s="264"/>
      <c r="K3" s="52"/>
    </row>
    <row r="4" spans="1:11" ht="15" customHeight="1">
      <c r="A4" s="264">
        <f>816090199</f>
        <v>816090199</v>
      </c>
      <c r="B4" s="264"/>
      <c r="C4" s="264"/>
      <c r="D4" s="264"/>
      <c r="E4" s="264"/>
      <c r="F4" s="264"/>
      <c r="G4" s="264"/>
      <c r="H4" s="264"/>
      <c r="I4" s="264"/>
      <c r="J4" s="264"/>
      <c r="K4" s="52"/>
    </row>
    <row r="6" spans="1:11">
      <c r="A6" s="265" t="s">
        <v>0</v>
      </c>
      <c r="B6" s="252" t="s">
        <v>2</v>
      </c>
      <c r="C6" s="252"/>
      <c r="D6" s="252"/>
      <c r="E6" s="252"/>
      <c r="F6" s="252"/>
      <c r="G6" s="252" t="s">
        <v>1</v>
      </c>
      <c r="H6" s="252"/>
      <c r="I6" s="252"/>
      <c r="J6" s="252"/>
    </row>
    <row r="7" spans="1:11">
      <c r="A7" s="265"/>
      <c r="B7" s="252"/>
      <c r="C7" s="252"/>
      <c r="D7" s="252"/>
      <c r="E7" s="252"/>
      <c r="F7" s="252"/>
      <c r="G7" s="252"/>
      <c r="H7" s="252"/>
      <c r="I7" s="252"/>
      <c r="J7" s="252"/>
    </row>
    <row r="8" spans="1:11">
      <c r="A8" s="176">
        <v>1</v>
      </c>
      <c r="B8" s="250" t="s">
        <v>3</v>
      </c>
      <c r="C8" s="250"/>
      <c r="D8" s="250"/>
      <c r="E8" s="250"/>
      <c r="F8" s="250"/>
      <c r="G8" s="253" t="s">
        <v>381</v>
      </c>
      <c r="H8" s="254"/>
      <c r="I8" s="254"/>
      <c r="J8" s="255"/>
    </row>
    <row r="9" spans="1:11">
      <c r="A9" s="177" t="s">
        <v>4</v>
      </c>
      <c r="B9" s="248" t="s">
        <v>5</v>
      </c>
      <c r="C9" s="248"/>
      <c r="D9" s="248"/>
      <c r="E9" s="248"/>
      <c r="F9" s="248"/>
      <c r="G9" s="256" t="s">
        <v>382</v>
      </c>
      <c r="H9" s="257"/>
      <c r="I9" s="257"/>
      <c r="J9" s="258"/>
    </row>
    <row r="10" spans="1:11">
      <c r="A10" s="177" t="s">
        <v>6</v>
      </c>
      <c r="B10" s="248" t="s">
        <v>166</v>
      </c>
      <c r="C10" s="248"/>
      <c r="D10" s="248"/>
      <c r="E10" s="248"/>
      <c r="F10" s="248"/>
      <c r="G10" s="256" t="s">
        <v>383</v>
      </c>
      <c r="H10" s="257"/>
      <c r="I10" s="257"/>
      <c r="J10" s="258"/>
    </row>
    <row r="11" spans="1:11">
      <c r="A11" s="176" t="s">
        <v>7</v>
      </c>
      <c r="B11" s="250" t="s">
        <v>8</v>
      </c>
      <c r="C11" s="250"/>
      <c r="D11" s="250"/>
      <c r="E11" s="250"/>
      <c r="F11" s="250"/>
      <c r="G11" s="251"/>
      <c r="H11" s="251"/>
      <c r="I11" s="251"/>
      <c r="J11" s="251"/>
    </row>
    <row r="12" spans="1:11">
      <c r="A12" s="58" t="s">
        <v>9</v>
      </c>
      <c r="B12" s="241" t="s">
        <v>359</v>
      </c>
      <c r="C12" s="241"/>
      <c r="D12" s="241"/>
      <c r="E12" s="241"/>
      <c r="F12" s="241"/>
      <c r="G12" s="178" t="s">
        <v>384</v>
      </c>
      <c r="H12" s="179"/>
      <c r="I12" s="179"/>
      <c r="J12" s="180"/>
    </row>
    <row r="13" spans="1:11">
      <c r="A13" s="58" t="s">
        <v>155</v>
      </c>
      <c r="B13" s="241" t="s">
        <v>361</v>
      </c>
      <c r="C13" s="241"/>
      <c r="D13" s="241"/>
      <c r="E13" s="241"/>
      <c r="F13" s="241"/>
      <c r="G13" s="178" t="s">
        <v>385</v>
      </c>
      <c r="H13" s="179"/>
      <c r="I13" s="179"/>
      <c r="J13" s="180"/>
    </row>
    <row r="14" spans="1:11">
      <c r="A14" s="176" t="s">
        <v>10</v>
      </c>
      <c r="B14" s="250" t="s">
        <v>11</v>
      </c>
      <c r="C14" s="250"/>
      <c r="D14" s="250"/>
      <c r="E14" s="250"/>
      <c r="F14" s="250"/>
      <c r="G14" s="249" t="s">
        <v>389</v>
      </c>
      <c r="H14" s="249"/>
      <c r="I14" s="249"/>
      <c r="J14" s="249"/>
    </row>
    <row r="15" spans="1:11">
      <c r="A15" s="176" t="s">
        <v>12</v>
      </c>
      <c r="B15" s="250" t="s">
        <v>13</v>
      </c>
      <c r="C15" s="250"/>
      <c r="D15" s="250"/>
      <c r="E15" s="250"/>
      <c r="F15" s="250"/>
      <c r="G15" s="266"/>
      <c r="H15" s="266"/>
      <c r="I15" s="266"/>
      <c r="J15" s="266"/>
    </row>
    <row r="16" spans="1:11">
      <c r="A16" s="177" t="s">
        <v>14</v>
      </c>
      <c r="B16" s="248" t="s">
        <v>15</v>
      </c>
      <c r="C16" s="248"/>
      <c r="D16" s="248"/>
      <c r="E16" s="248"/>
      <c r="F16" s="248"/>
      <c r="G16" s="249" t="s">
        <v>386</v>
      </c>
      <c r="H16" s="249"/>
      <c r="I16" s="249"/>
      <c r="J16" s="249"/>
    </row>
    <row r="17" spans="1:13">
      <c r="A17" s="177" t="s">
        <v>16</v>
      </c>
      <c r="B17" s="267" t="s">
        <v>372</v>
      </c>
      <c r="C17" s="268"/>
      <c r="D17" s="268"/>
      <c r="E17" s="268"/>
      <c r="F17" s="269"/>
      <c r="G17" s="259" t="s">
        <v>388</v>
      </c>
      <c r="H17" s="260"/>
      <c r="I17" s="260"/>
      <c r="J17" s="261"/>
    </row>
    <row r="18" spans="1:13">
      <c r="A18" s="177" t="s">
        <v>17</v>
      </c>
      <c r="B18" s="248" t="s">
        <v>167</v>
      </c>
      <c r="C18" s="248"/>
      <c r="D18" s="248"/>
      <c r="E18" s="248"/>
      <c r="F18" s="248"/>
      <c r="G18" s="249" t="s">
        <v>387</v>
      </c>
      <c r="H18" s="249"/>
      <c r="I18" s="249"/>
      <c r="J18" s="249"/>
    </row>
    <row r="19" spans="1:13">
      <c r="A19" s="176" t="s">
        <v>18</v>
      </c>
      <c r="B19" s="250" t="s">
        <v>19</v>
      </c>
      <c r="C19" s="250"/>
      <c r="D19" s="250"/>
      <c r="E19" s="250"/>
      <c r="F19" s="250"/>
      <c r="G19" s="251"/>
      <c r="H19" s="251"/>
      <c r="I19" s="251"/>
      <c r="J19" s="251"/>
    </row>
    <row r="20" spans="1:13">
      <c r="A20" s="58" t="s">
        <v>20</v>
      </c>
      <c r="B20" s="241" t="s">
        <v>21</v>
      </c>
      <c r="C20" s="241"/>
      <c r="D20" s="241"/>
      <c r="E20" s="241"/>
      <c r="F20" s="241"/>
      <c r="G20" s="262" t="s">
        <v>169</v>
      </c>
      <c r="H20" s="262"/>
      <c r="I20" s="262"/>
      <c r="J20" s="262"/>
    </row>
    <row r="21" spans="1:13">
      <c r="A21" s="58"/>
      <c r="B21" s="232">
        <v>1</v>
      </c>
      <c r="C21" s="232"/>
      <c r="D21" s="232"/>
      <c r="E21" s="232"/>
      <c r="F21" s="232"/>
      <c r="G21" s="233" t="s">
        <v>88</v>
      </c>
      <c r="H21" s="233"/>
      <c r="I21" s="233"/>
      <c r="J21" s="233"/>
      <c r="K21" s="181"/>
      <c r="M21" s="181"/>
    </row>
    <row r="22" spans="1:13">
      <c r="A22" s="58"/>
      <c r="B22" s="232">
        <v>2</v>
      </c>
      <c r="C22" s="232"/>
      <c r="D22" s="232"/>
      <c r="E22" s="232"/>
      <c r="F22" s="232"/>
      <c r="G22" s="233" t="s">
        <v>170</v>
      </c>
      <c r="H22" s="233"/>
      <c r="I22" s="233"/>
      <c r="J22" s="233"/>
    </row>
    <row r="23" spans="1:13">
      <c r="A23" s="58"/>
      <c r="B23" s="232">
        <v>3</v>
      </c>
      <c r="C23" s="232"/>
      <c r="D23" s="232"/>
      <c r="E23" s="232"/>
      <c r="F23" s="232"/>
      <c r="G23" s="233" t="s">
        <v>171</v>
      </c>
      <c r="H23" s="233"/>
      <c r="I23" s="233"/>
      <c r="J23" s="233"/>
    </row>
    <row r="24" spans="1:13">
      <c r="A24" s="58"/>
      <c r="B24" s="232">
        <v>4</v>
      </c>
      <c r="C24" s="232"/>
      <c r="D24" s="232"/>
      <c r="E24" s="232"/>
      <c r="F24" s="232"/>
      <c r="G24" s="233" t="s">
        <v>89</v>
      </c>
      <c r="H24" s="233"/>
      <c r="I24" s="233"/>
      <c r="J24" s="233"/>
    </row>
    <row r="25" spans="1:13">
      <c r="A25" s="58"/>
      <c r="B25" s="232">
        <v>5</v>
      </c>
      <c r="C25" s="232"/>
      <c r="D25" s="232"/>
      <c r="E25" s="232"/>
      <c r="F25" s="232"/>
      <c r="G25" s="233" t="s">
        <v>90</v>
      </c>
      <c r="H25" s="233"/>
      <c r="I25" s="233"/>
      <c r="J25" s="233"/>
    </row>
    <row r="26" spans="1:13">
      <c r="A26" s="58" t="s">
        <v>22</v>
      </c>
      <c r="B26" s="232">
        <v>6</v>
      </c>
      <c r="C26" s="232"/>
      <c r="D26" s="232"/>
      <c r="E26" s="232"/>
      <c r="F26" s="232"/>
      <c r="G26" s="246" t="s">
        <v>91</v>
      </c>
      <c r="H26" s="246"/>
      <c r="I26" s="246"/>
      <c r="J26" s="246"/>
    </row>
    <row r="27" spans="1:13">
      <c r="A27" s="58" t="s">
        <v>22</v>
      </c>
      <c r="B27" s="232">
        <v>7</v>
      </c>
      <c r="C27" s="232"/>
      <c r="D27" s="232"/>
      <c r="E27" s="232"/>
      <c r="F27" s="232"/>
      <c r="G27" s="246" t="s">
        <v>93</v>
      </c>
      <c r="H27" s="246"/>
      <c r="I27" s="246"/>
      <c r="J27" s="246"/>
    </row>
    <row r="28" spans="1:13" ht="81.75" customHeight="1">
      <c r="A28" s="58" t="s">
        <v>24</v>
      </c>
      <c r="B28" s="241" t="s">
        <v>23</v>
      </c>
      <c r="C28" s="241"/>
      <c r="D28" s="241"/>
      <c r="E28" s="241"/>
      <c r="F28" s="241"/>
      <c r="G28" s="242" t="s">
        <v>376</v>
      </c>
      <c r="H28" s="242"/>
      <c r="I28" s="242"/>
      <c r="J28" s="242"/>
    </row>
    <row r="29" spans="1:13">
      <c r="A29" s="58" t="s">
        <v>26</v>
      </c>
      <c r="B29" s="241" t="s">
        <v>25</v>
      </c>
      <c r="C29" s="241"/>
      <c r="D29" s="241"/>
      <c r="E29" s="241"/>
      <c r="F29" s="241"/>
      <c r="G29" s="242" t="s">
        <v>365</v>
      </c>
      <c r="H29" s="242"/>
      <c r="I29" s="242"/>
      <c r="J29" s="242"/>
    </row>
    <row r="30" spans="1:13">
      <c r="A30" s="58" t="s">
        <v>84</v>
      </c>
      <c r="B30" s="241" t="s">
        <v>27</v>
      </c>
      <c r="C30" s="241"/>
      <c r="D30" s="241"/>
      <c r="E30" s="241"/>
      <c r="F30" s="241"/>
      <c r="G30" s="242" t="s">
        <v>366</v>
      </c>
      <c r="H30" s="242"/>
      <c r="I30" s="242"/>
      <c r="J30" s="242"/>
    </row>
    <row r="31" spans="1:13" ht="37.5" customHeight="1">
      <c r="A31" s="58" t="s">
        <v>85</v>
      </c>
      <c r="B31" s="241" t="s">
        <v>86</v>
      </c>
      <c r="C31" s="241"/>
      <c r="D31" s="241"/>
      <c r="E31" s="241"/>
      <c r="F31" s="241"/>
      <c r="G31" s="242" t="s">
        <v>367</v>
      </c>
      <c r="H31" s="242"/>
      <c r="I31" s="242"/>
      <c r="J31" s="242"/>
    </row>
    <row r="32" spans="1:13">
      <c r="A32" s="58" t="s">
        <v>153</v>
      </c>
      <c r="B32" s="241" t="s">
        <v>87</v>
      </c>
      <c r="C32" s="241"/>
      <c r="D32" s="241"/>
      <c r="E32" s="241"/>
      <c r="F32" s="241"/>
      <c r="G32" s="242" t="s">
        <v>368</v>
      </c>
      <c r="H32" s="242"/>
      <c r="I32" s="242"/>
      <c r="J32" s="242"/>
    </row>
    <row r="33" spans="1:11">
      <c r="A33" s="58"/>
      <c r="B33" s="234" t="s">
        <v>94</v>
      </c>
      <c r="C33" s="235"/>
      <c r="D33" s="235"/>
      <c r="E33" s="235"/>
      <c r="F33" s="236"/>
      <c r="G33" s="237" t="s">
        <v>369</v>
      </c>
      <c r="H33" s="238"/>
      <c r="I33" s="238"/>
      <c r="J33" s="239"/>
    </row>
    <row r="34" spans="1:11" ht="25.5" customHeight="1">
      <c r="A34" s="58" t="s">
        <v>154</v>
      </c>
      <c r="B34" s="234" t="s">
        <v>95</v>
      </c>
      <c r="C34" s="235"/>
      <c r="D34" s="235"/>
      <c r="E34" s="235"/>
      <c r="F34" s="236"/>
      <c r="G34" s="237" t="s">
        <v>172</v>
      </c>
      <c r="H34" s="238"/>
      <c r="I34" s="238"/>
      <c r="J34" s="239"/>
    </row>
    <row r="35" spans="1:11" ht="27.75" customHeight="1">
      <c r="A35" s="58" t="s">
        <v>159</v>
      </c>
      <c r="B35" s="232">
        <v>1</v>
      </c>
      <c r="C35" s="232"/>
      <c r="D35" s="232"/>
      <c r="E35" s="232"/>
      <c r="F35" s="232"/>
      <c r="G35" s="243" t="s">
        <v>370</v>
      </c>
      <c r="H35" s="244"/>
      <c r="I35" s="244"/>
      <c r="J35" s="245"/>
    </row>
    <row r="36" spans="1:11" ht="23.25" customHeight="1">
      <c r="A36" s="58" t="s">
        <v>160</v>
      </c>
      <c r="B36" s="232">
        <v>2</v>
      </c>
      <c r="C36" s="232"/>
      <c r="D36" s="232"/>
      <c r="E36" s="232"/>
      <c r="F36" s="232"/>
      <c r="G36" s="243" t="s">
        <v>371</v>
      </c>
      <c r="H36" s="244"/>
      <c r="I36" s="244"/>
      <c r="J36" s="245"/>
    </row>
    <row r="37" spans="1:11">
      <c r="A37" s="58" t="s">
        <v>161</v>
      </c>
      <c r="B37" s="232">
        <v>3</v>
      </c>
      <c r="C37" s="232"/>
      <c r="D37" s="232"/>
      <c r="E37" s="232"/>
      <c r="F37" s="232"/>
      <c r="G37" s="243" t="s">
        <v>162</v>
      </c>
      <c r="H37" s="244"/>
      <c r="I37" s="244"/>
      <c r="J37" s="245"/>
    </row>
    <row r="39" spans="1:11">
      <c r="B39" s="82" t="str">
        <f>"Дата: "&amp;$G$14</f>
        <v>Дата: 24.04.2020г.</v>
      </c>
      <c r="H39" s="86" t="str">
        <f>$B$16</f>
        <v>Главен счетоводител:</v>
      </c>
      <c r="I39" s="24" t="s">
        <v>362</v>
      </c>
      <c r="J39" s="24"/>
    </row>
    <row r="40" spans="1:11">
      <c r="H40" s="83" t="str">
        <f>$G$16</f>
        <v>Верка Димитрова</v>
      </c>
      <c r="I40" s="240" t="s">
        <v>29</v>
      </c>
      <c r="J40" s="240"/>
    </row>
    <row r="41" spans="1:11">
      <c r="F41" s="84"/>
      <c r="H41" s="84"/>
      <c r="I41" s="84"/>
      <c r="J41" s="84"/>
    </row>
    <row r="42" spans="1:11">
      <c r="F42" s="84"/>
      <c r="H42" s="66" t="str">
        <f>$G$17</f>
        <v>Управител</v>
      </c>
      <c r="I42" s="85" t="s">
        <v>362</v>
      </c>
      <c r="J42" s="84"/>
    </row>
    <row r="43" spans="1:11">
      <c r="F43" s="84"/>
      <c r="H43" s="83" t="str">
        <f>G18</f>
        <v>Ангел Престойски</v>
      </c>
      <c r="I43" s="231" t="s">
        <v>377</v>
      </c>
      <c r="J43" s="231"/>
      <c r="K43" s="57"/>
    </row>
    <row r="44" spans="1:11">
      <c r="F44" s="182"/>
      <c r="G44" s="183"/>
      <c r="H44" s="182"/>
      <c r="I44" s="184"/>
    </row>
    <row r="45" spans="1:11">
      <c r="A45" s="9" t="s">
        <v>32</v>
      </c>
      <c r="F45" s="182"/>
      <c r="G45" s="10"/>
      <c r="H45" s="11"/>
      <c r="I45" s="11"/>
      <c r="J45" s="11"/>
    </row>
    <row r="46" spans="1:11" s="14" customFormat="1" ht="13.8">
      <c r="A46" s="139" t="s">
        <v>33</v>
      </c>
      <c r="B46" s="12"/>
      <c r="C46" s="12"/>
      <c r="D46" s="12"/>
      <c r="E46" s="140"/>
      <c r="F46" s="140"/>
      <c r="G46" s="140"/>
      <c r="H46" s="13"/>
      <c r="I46" s="13"/>
    </row>
    <row r="47" spans="1:11" s="137" customFormat="1">
      <c r="A47" s="141" t="s">
        <v>360</v>
      </c>
      <c r="B47" s="15"/>
      <c r="C47" s="15"/>
      <c r="D47" s="15"/>
      <c r="E47" s="10"/>
      <c r="F47" s="10"/>
      <c r="G47" s="57"/>
      <c r="H47" s="57"/>
      <c r="I47" s="57"/>
      <c r="J47" s="57"/>
      <c r="K47" s="138"/>
    </row>
  </sheetData>
  <mergeCells count="67">
    <mergeCell ref="G31:J31"/>
    <mergeCell ref="B27:F27"/>
    <mergeCell ref="G27:J27"/>
    <mergeCell ref="B34:F34"/>
    <mergeCell ref="G34:J34"/>
    <mergeCell ref="B31:F31"/>
    <mergeCell ref="B29:F29"/>
    <mergeCell ref="B30:F30"/>
    <mergeCell ref="G29:J29"/>
    <mergeCell ref="G30:J30"/>
    <mergeCell ref="B28:F28"/>
    <mergeCell ref="G28:J28"/>
    <mergeCell ref="B20:F20"/>
    <mergeCell ref="G20:J20"/>
    <mergeCell ref="A2:J2"/>
    <mergeCell ref="A3:J3"/>
    <mergeCell ref="A4:J4"/>
    <mergeCell ref="A6:A7"/>
    <mergeCell ref="B10:F10"/>
    <mergeCell ref="B11:F11"/>
    <mergeCell ref="G11:J11"/>
    <mergeCell ref="B14:F14"/>
    <mergeCell ref="G14:J14"/>
    <mergeCell ref="B15:F15"/>
    <mergeCell ref="G15:J15"/>
    <mergeCell ref="G16:J16"/>
    <mergeCell ref="B17:F17"/>
    <mergeCell ref="A1:J1"/>
    <mergeCell ref="B16:F16"/>
    <mergeCell ref="B18:F18"/>
    <mergeCell ref="G18:J18"/>
    <mergeCell ref="B19:F19"/>
    <mergeCell ref="G19:J19"/>
    <mergeCell ref="B6:F7"/>
    <mergeCell ref="G6:J7"/>
    <mergeCell ref="G8:J8"/>
    <mergeCell ref="G9:J9"/>
    <mergeCell ref="G10:J10"/>
    <mergeCell ref="G17:J17"/>
    <mergeCell ref="B12:F12"/>
    <mergeCell ref="B8:F8"/>
    <mergeCell ref="B9:F9"/>
    <mergeCell ref="B13:F13"/>
    <mergeCell ref="B26:F26"/>
    <mergeCell ref="G26:J26"/>
    <mergeCell ref="B21:F21"/>
    <mergeCell ref="B22:F22"/>
    <mergeCell ref="B24:F24"/>
    <mergeCell ref="G21:J21"/>
    <mergeCell ref="G22:J22"/>
    <mergeCell ref="G24:J24"/>
    <mergeCell ref="I43:J43"/>
    <mergeCell ref="B23:F23"/>
    <mergeCell ref="G23:J23"/>
    <mergeCell ref="B33:F33"/>
    <mergeCell ref="G33:J33"/>
    <mergeCell ref="I40:J40"/>
    <mergeCell ref="B32:F32"/>
    <mergeCell ref="G32:J32"/>
    <mergeCell ref="G25:J25"/>
    <mergeCell ref="B25:F25"/>
    <mergeCell ref="B36:F36"/>
    <mergeCell ref="B37:F37"/>
    <mergeCell ref="G36:J36"/>
    <mergeCell ref="G37:J37"/>
    <mergeCell ref="B35:F35"/>
    <mergeCell ref="G35:J35"/>
  </mergeCells>
  <printOptions horizontalCentered="1"/>
  <pageMargins left="0.23622047244094491" right="0.23622047244094491" top="0.35433070866141736" bottom="0.35433070866141736" header="0.31496062992125984" footer="0.31496062992125984"/>
  <pageSetup paperSize="9" scale="85" orientation="portrait" horizontalDpi="4294967295" verticalDpi="4294967295" r:id="rId1"/>
  <colBreaks count="1" manualBreakCount="1"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88"/>
  <sheetViews>
    <sheetView zoomScaleNormal="100" zoomScaleSheetLayoutView="110" workbookViewId="0">
      <selection activeCell="C63" sqref="C63"/>
    </sheetView>
  </sheetViews>
  <sheetFormatPr defaultRowHeight="13.8"/>
  <cols>
    <col min="1" max="1" width="60.5546875" style="51" customWidth="1"/>
    <col min="2" max="2" width="14.88671875" style="161" customWidth="1"/>
    <col min="3" max="3" width="17.5546875" style="51" customWidth="1"/>
    <col min="4" max="4" width="20.109375" style="51" customWidth="1"/>
    <col min="5" max="5" width="45.109375" style="51" customWidth="1"/>
    <col min="6" max="6" width="7" style="161" customWidth="1"/>
    <col min="7" max="8" width="9.109375" style="162"/>
    <col min="9" max="9" width="9.109375" style="51"/>
    <col min="10" max="10" width="12" style="51" bestFit="1" customWidth="1"/>
    <col min="11" max="255" width="9.109375" style="51"/>
    <col min="256" max="256" width="42.88671875" style="51" customWidth="1"/>
    <col min="257" max="257" width="7.5546875" style="51" customWidth="1"/>
    <col min="258" max="259" width="9.109375" style="51"/>
    <col min="260" max="260" width="2" style="51" customWidth="1"/>
    <col min="261" max="261" width="45.109375" style="51" customWidth="1"/>
    <col min="262" max="262" width="7" style="51" customWidth="1"/>
    <col min="263" max="265" width="9.109375" style="51"/>
    <col min="266" max="266" width="12" style="51" bestFit="1" customWidth="1"/>
    <col min="267" max="511" width="9.109375" style="51"/>
    <col min="512" max="512" width="42.88671875" style="51" customWidth="1"/>
    <col min="513" max="513" width="7.5546875" style="51" customWidth="1"/>
    <col min="514" max="515" width="9.109375" style="51"/>
    <col min="516" max="516" width="2" style="51" customWidth="1"/>
    <col min="517" max="517" width="45.109375" style="51" customWidth="1"/>
    <col min="518" max="518" width="7" style="51" customWidth="1"/>
    <col min="519" max="521" width="9.109375" style="51"/>
    <col min="522" max="522" width="12" style="51" bestFit="1" customWidth="1"/>
    <col min="523" max="767" width="9.109375" style="51"/>
    <col min="768" max="768" width="42.88671875" style="51" customWidth="1"/>
    <col min="769" max="769" width="7.5546875" style="51" customWidth="1"/>
    <col min="770" max="771" width="9.109375" style="51"/>
    <col min="772" max="772" width="2" style="51" customWidth="1"/>
    <col min="773" max="773" width="45.109375" style="51" customWidth="1"/>
    <col min="774" max="774" width="7" style="51" customWidth="1"/>
    <col min="775" max="777" width="9.109375" style="51"/>
    <col min="778" max="778" width="12" style="51" bestFit="1" customWidth="1"/>
    <col min="779" max="1023" width="9.109375" style="51"/>
    <col min="1024" max="1024" width="42.88671875" style="51" customWidth="1"/>
    <col min="1025" max="1025" width="7.5546875" style="51" customWidth="1"/>
    <col min="1026" max="1027" width="9.109375" style="51"/>
    <col min="1028" max="1028" width="2" style="51" customWidth="1"/>
    <col min="1029" max="1029" width="45.109375" style="51" customWidth="1"/>
    <col min="1030" max="1030" width="7" style="51" customWidth="1"/>
    <col min="1031" max="1033" width="9.109375" style="51"/>
    <col min="1034" max="1034" width="12" style="51" bestFit="1" customWidth="1"/>
    <col min="1035" max="1279" width="9.109375" style="51"/>
    <col min="1280" max="1280" width="42.88671875" style="51" customWidth="1"/>
    <col min="1281" max="1281" width="7.5546875" style="51" customWidth="1"/>
    <col min="1282" max="1283" width="9.109375" style="51"/>
    <col min="1284" max="1284" width="2" style="51" customWidth="1"/>
    <col min="1285" max="1285" width="45.109375" style="51" customWidth="1"/>
    <col min="1286" max="1286" width="7" style="51" customWidth="1"/>
    <col min="1287" max="1289" width="9.109375" style="51"/>
    <col min="1290" max="1290" width="12" style="51" bestFit="1" customWidth="1"/>
    <col min="1291" max="1535" width="9.109375" style="51"/>
    <col min="1536" max="1536" width="42.88671875" style="51" customWidth="1"/>
    <col min="1537" max="1537" width="7.5546875" style="51" customWidth="1"/>
    <col min="1538" max="1539" width="9.109375" style="51"/>
    <col min="1540" max="1540" width="2" style="51" customWidth="1"/>
    <col min="1541" max="1541" width="45.109375" style="51" customWidth="1"/>
    <col min="1542" max="1542" width="7" style="51" customWidth="1"/>
    <col min="1543" max="1545" width="9.109375" style="51"/>
    <col min="1546" max="1546" width="12" style="51" bestFit="1" customWidth="1"/>
    <col min="1547" max="1791" width="9.109375" style="51"/>
    <col min="1792" max="1792" width="42.88671875" style="51" customWidth="1"/>
    <col min="1793" max="1793" width="7.5546875" style="51" customWidth="1"/>
    <col min="1794" max="1795" width="9.109375" style="51"/>
    <col min="1796" max="1796" width="2" style="51" customWidth="1"/>
    <col min="1797" max="1797" width="45.109375" style="51" customWidth="1"/>
    <col min="1798" max="1798" width="7" style="51" customWidth="1"/>
    <col min="1799" max="1801" width="9.109375" style="51"/>
    <col min="1802" max="1802" width="12" style="51" bestFit="1" customWidth="1"/>
    <col min="1803" max="2047" width="9.109375" style="51"/>
    <col min="2048" max="2048" width="42.88671875" style="51" customWidth="1"/>
    <col min="2049" max="2049" width="7.5546875" style="51" customWidth="1"/>
    <col min="2050" max="2051" width="9.109375" style="51"/>
    <col min="2052" max="2052" width="2" style="51" customWidth="1"/>
    <col min="2053" max="2053" width="45.109375" style="51" customWidth="1"/>
    <col min="2054" max="2054" width="7" style="51" customWidth="1"/>
    <col min="2055" max="2057" width="9.109375" style="51"/>
    <col min="2058" max="2058" width="12" style="51" bestFit="1" customWidth="1"/>
    <col min="2059" max="2303" width="9.109375" style="51"/>
    <col min="2304" max="2304" width="42.88671875" style="51" customWidth="1"/>
    <col min="2305" max="2305" width="7.5546875" style="51" customWidth="1"/>
    <col min="2306" max="2307" width="9.109375" style="51"/>
    <col min="2308" max="2308" width="2" style="51" customWidth="1"/>
    <col min="2309" max="2309" width="45.109375" style="51" customWidth="1"/>
    <col min="2310" max="2310" width="7" style="51" customWidth="1"/>
    <col min="2311" max="2313" width="9.109375" style="51"/>
    <col min="2314" max="2314" width="12" style="51" bestFit="1" customWidth="1"/>
    <col min="2315" max="2559" width="9.109375" style="51"/>
    <col min="2560" max="2560" width="42.88671875" style="51" customWidth="1"/>
    <col min="2561" max="2561" width="7.5546875" style="51" customWidth="1"/>
    <col min="2562" max="2563" width="9.109375" style="51"/>
    <col min="2564" max="2564" width="2" style="51" customWidth="1"/>
    <col min="2565" max="2565" width="45.109375" style="51" customWidth="1"/>
    <col min="2566" max="2566" width="7" style="51" customWidth="1"/>
    <col min="2567" max="2569" width="9.109375" style="51"/>
    <col min="2570" max="2570" width="12" style="51" bestFit="1" customWidth="1"/>
    <col min="2571" max="2815" width="9.109375" style="51"/>
    <col min="2816" max="2816" width="42.88671875" style="51" customWidth="1"/>
    <col min="2817" max="2817" width="7.5546875" style="51" customWidth="1"/>
    <col min="2818" max="2819" width="9.109375" style="51"/>
    <col min="2820" max="2820" width="2" style="51" customWidth="1"/>
    <col min="2821" max="2821" width="45.109375" style="51" customWidth="1"/>
    <col min="2822" max="2822" width="7" style="51" customWidth="1"/>
    <col min="2823" max="2825" width="9.109375" style="51"/>
    <col min="2826" max="2826" width="12" style="51" bestFit="1" customWidth="1"/>
    <col min="2827" max="3071" width="9.109375" style="51"/>
    <col min="3072" max="3072" width="42.88671875" style="51" customWidth="1"/>
    <col min="3073" max="3073" width="7.5546875" style="51" customWidth="1"/>
    <col min="3074" max="3075" width="9.109375" style="51"/>
    <col min="3076" max="3076" width="2" style="51" customWidth="1"/>
    <col min="3077" max="3077" width="45.109375" style="51" customWidth="1"/>
    <col min="3078" max="3078" width="7" style="51" customWidth="1"/>
    <col min="3079" max="3081" width="9.109375" style="51"/>
    <col min="3082" max="3082" width="12" style="51" bestFit="1" customWidth="1"/>
    <col min="3083" max="3327" width="9.109375" style="51"/>
    <col min="3328" max="3328" width="42.88671875" style="51" customWidth="1"/>
    <col min="3329" max="3329" width="7.5546875" style="51" customWidth="1"/>
    <col min="3330" max="3331" width="9.109375" style="51"/>
    <col min="3332" max="3332" width="2" style="51" customWidth="1"/>
    <col min="3333" max="3333" width="45.109375" style="51" customWidth="1"/>
    <col min="3334" max="3334" width="7" style="51" customWidth="1"/>
    <col min="3335" max="3337" width="9.109375" style="51"/>
    <col min="3338" max="3338" width="12" style="51" bestFit="1" customWidth="1"/>
    <col min="3339" max="3583" width="9.109375" style="51"/>
    <col min="3584" max="3584" width="42.88671875" style="51" customWidth="1"/>
    <col min="3585" max="3585" width="7.5546875" style="51" customWidth="1"/>
    <col min="3586" max="3587" width="9.109375" style="51"/>
    <col min="3588" max="3588" width="2" style="51" customWidth="1"/>
    <col min="3589" max="3589" width="45.109375" style="51" customWidth="1"/>
    <col min="3590" max="3590" width="7" style="51" customWidth="1"/>
    <col min="3591" max="3593" width="9.109375" style="51"/>
    <col min="3594" max="3594" width="12" style="51" bestFit="1" customWidth="1"/>
    <col min="3595" max="3839" width="9.109375" style="51"/>
    <col min="3840" max="3840" width="42.88671875" style="51" customWidth="1"/>
    <col min="3841" max="3841" width="7.5546875" style="51" customWidth="1"/>
    <col min="3842" max="3843" width="9.109375" style="51"/>
    <col min="3844" max="3844" width="2" style="51" customWidth="1"/>
    <col min="3845" max="3845" width="45.109375" style="51" customWidth="1"/>
    <col min="3846" max="3846" width="7" style="51" customWidth="1"/>
    <col min="3847" max="3849" width="9.109375" style="51"/>
    <col min="3850" max="3850" width="12" style="51" bestFit="1" customWidth="1"/>
    <col min="3851" max="4095" width="9.109375" style="51"/>
    <col min="4096" max="4096" width="42.88671875" style="51" customWidth="1"/>
    <col min="4097" max="4097" width="7.5546875" style="51" customWidth="1"/>
    <col min="4098" max="4099" width="9.109375" style="51"/>
    <col min="4100" max="4100" width="2" style="51" customWidth="1"/>
    <col min="4101" max="4101" width="45.109375" style="51" customWidth="1"/>
    <col min="4102" max="4102" width="7" style="51" customWidth="1"/>
    <col min="4103" max="4105" width="9.109375" style="51"/>
    <col min="4106" max="4106" width="12" style="51" bestFit="1" customWidth="1"/>
    <col min="4107" max="4351" width="9.109375" style="51"/>
    <col min="4352" max="4352" width="42.88671875" style="51" customWidth="1"/>
    <col min="4353" max="4353" width="7.5546875" style="51" customWidth="1"/>
    <col min="4354" max="4355" width="9.109375" style="51"/>
    <col min="4356" max="4356" width="2" style="51" customWidth="1"/>
    <col min="4357" max="4357" width="45.109375" style="51" customWidth="1"/>
    <col min="4358" max="4358" width="7" style="51" customWidth="1"/>
    <col min="4359" max="4361" width="9.109375" style="51"/>
    <col min="4362" max="4362" width="12" style="51" bestFit="1" customWidth="1"/>
    <col min="4363" max="4607" width="9.109375" style="51"/>
    <col min="4608" max="4608" width="42.88671875" style="51" customWidth="1"/>
    <col min="4609" max="4609" width="7.5546875" style="51" customWidth="1"/>
    <col min="4610" max="4611" width="9.109375" style="51"/>
    <col min="4612" max="4612" width="2" style="51" customWidth="1"/>
    <col min="4613" max="4613" width="45.109375" style="51" customWidth="1"/>
    <col min="4614" max="4614" width="7" style="51" customWidth="1"/>
    <col min="4615" max="4617" width="9.109375" style="51"/>
    <col min="4618" max="4618" width="12" style="51" bestFit="1" customWidth="1"/>
    <col min="4619" max="4863" width="9.109375" style="51"/>
    <col min="4864" max="4864" width="42.88671875" style="51" customWidth="1"/>
    <col min="4865" max="4865" width="7.5546875" style="51" customWidth="1"/>
    <col min="4866" max="4867" width="9.109375" style="51"/>
    <col min="4868" max="4868" width="2" style="51" customWidth="1"/>
    <col min="4869" max="4869" width="45.109375" style="51" customWidth="1"/>
    <col min="4870" max="4870" width="7" style="51" customWidth="1"/>
    <col min="4871" max="4873" width="9.109375" style="51"/>
    <col min="4874" max="4874" width="12" style="51" bestFit="1" customWidth="1"/>
    <col min="4875" max="5119" width="9.109375" style="51"/>
    <col min="5120" max="5120" width="42.88671875" style="51" customWidth="1"/>
    <col min="5121" max="5121" width="7.5546875" style="51" customWidth="1"/>
    <col min="5122" max="5123" width="9.109375" style="51"/>
    <col min="5124" max="5124" width="2" style="51" customWidth="1"/>
    <col min="5125" max="5125" width="45.109375" style="51" customWidth="1"/>
    <col min="5126" max="5126" width="7" style="51" customWidth="1"/>
    <col min="5127" max="5129" width="9.109375" style="51"/>
    <col min="5130" max="5130" width="12" style="51" bestFit="1" customWidth="1"/>
    <col min="5131" max="5375" width="9.109375" style="51"/>
    <col min="5376" max="5376" width="42.88671875" style="51" customWidth="1"/>
    <col min="5377" max="5377" width="7.5546875" style="51" customWidth="1"/>
    <col min="5378" max="5379" width="9.109375" style="51"/>
    <col min="5380" max="5380" width="2" style="51" customWidth="1"/>
    <col min="5381" max="5381" width="45.109375" style="51" customWidth="1"/>
    <col min="5382" max="5382" width="7" style="51" customWidth="1"/>
    <col min="5383" max="5385" width="9.109375" style="51"/>
    <col min="5386" max="5386" width="12" style="51" bestFit="1" customWidth="1"/>
    <col min="5387" max="5631" width="9.109375" style="51"/>
    <col min="5632" max="5632" width="42.88671875" style="51" customWidth="1"/>
    <col min="5633" max="5633" width="7.5546875" style="51" customWidth="1"/>
    <col min="5634" max="5635" width="9.109375" style="51"/>
    <col min="5636" max="5636" width="2" style="51" customWidth="1"/>
    <col min="5637" max="5637" width="45.109375" style="51" customWidth="1"/>
    <col min="5638" max="5638" width="7" style="51" customWidth="1"/>
    <col min="5639" max="5641" width="9.109375" style="51"/>
    <col min="5642" max="5642" width="12" style="51" bestFit="1" customWidth="1"/>
    <col min="5643" max="5887" width="9.109375" style="51"/>
    <col min="5888" max="5888" width="42.88671875" style="51" customWidth="1"/>
    <col min="5889" max="5889" width="7.5546875" style="51" customWidth="1"/>
    <col min="5890" max="5891" width="9.109375" style="51"/>
    <col min="5892" max="5892" width="2" style="51" customWidth="1"/>
    <col min="5893" max="5893" width="45.109375" style="51" customWidth="1"/>
    <col min="5894" max="5894" width="7" style="51" customWidth="1"/>
    <col min="5895" max="5897" width="9.109375" style="51"/>
    <col min="5898" max="5898" width="12" style="51" bestFit="1" customWidth="1"/>
    <col min="5899" max="6143" width="9.109375" style="51"/>
    <col min="6144" max="6144" width="42.88671875" style="51" customWidth="1"/>
    <col min="6145" max="6145" width="7.5546875" style="51" customWidth="1"/>
    <col min="6146" max="6147" width="9.109375" style="51"/>
    <col min="6148" max="6148" width="2" style="51" customWidth="1"/>
    <col min="6149" max="6149" width="45.109375" style="51" customWidth="1"/>
    <col min="6150" max="6150" width="7" style="51" customWidth="1"/>
    <col min="6151" max="6153" width="9.109375" style="51"/>
    <col min="6154" max="6154" width="12" style="51" bestFit="1" customWidth="1"/>
    <col min="6155" max="6399" width="9.109375" style="51"/>
    <col min="6400" max="6400" width="42.88671875" style="51" customWidth="1"/>
    <col min="6401" max="6401" width="7.5546875" style="51" customWidth="1"/>
    <col min="6402" max="6403" width="9.109375" style="51"/>
    <col min="6404" max="6404" width="2" style="51" customWidth="1"/>
    <col min="6405" max="6405" width="45.109375" style="51" customWidth="1"/>
    <col min="6406" max="6406" width="7" style="51" customWidth="1"/>
    <col min="6407" max="6409" width="9.109375" style="51"/>
    <col min="6410" max="6410" width="12" style="51" bestFit="1" customWidth="1"/>
    <col min="6411" max="6655" width="9.109375" style="51"/>
    <col min="6656" max="6656" width="42.88671875" style="51" customWidth="1"/>
    <col min="6657" max="6657" width="7.5546875" style="51" customWidth="1"/>
    <col min="6658" max="6659" width="9.109375" style="51"/>
    <col min="6660" max="6660" width="2" style="51" customWidth="1"/>
    <col min="6661" max="6661" width="45.109375" style="51" customWidth="1"/>
    <col min="6662" max="6662" width="7" style="51" customWidth="1"/>
    <col min="6663" max="6665" width="9.109375" style="51"/>
    <col min="6666" max="6666" width="12" style="51" bestFit="1" customWidth="1"/>
    <col min="6667" max="6911" width="9.109375" style="51"/>
    <col min="6912" max="6912" width="42.88671875" style="51" customWidth="1"/>
    <col min="6913" max="6913" width="7.5546875" style="51" customWidth="1"/>
    <col min="6914" max="6915" width="9.109375" style="51"/>
    <col min="6916" max="6916" width="2" style="51" customWidth="1"/>
    <col min="6917" max="6917" width="45.109375" style="51" customWidth="1"/>
    <col min="6918" max="6918" width="7" style="51" customWidth="1"/>
    <col min="6919" max="6921" width="9.109375" style="51"/>
    <col min="6922" max="6922" width="12" style="51" bestFit="1" customWidth="1"/>
    <col min="6923" max="7167" width="9.109375" style="51"/>
    <col min="7168" max="7168" width="42.88671875" style="51" customWidth="1"/>
    <col min="7169" max="7169" width="7.5546875" style="51" customWidth="1"/>
    <col min="7170" max="7171" width="9.109375" style="51"/>
    <col min="7172" max="7172" width="2" style="51" customWidth="1"/>
    <col min="7173" max="7173" width="45.109375" style="51" customWidth="1"/>
    <col min="7174" max="7174" width="7" style="51" customWidth="1"/>
    <col min="7175" max="7177" width="9.109375" style="51"/>
    <col min="7178" max="7178" width="12" style="51" bestFit="1" customWidth="1"/>
    <col min="7179" max="7423" width="9.109375" style="51"/>
    <col min="7424" max="7424" width="42.88671875" style="51" customWidth="1"/>
    <col min="7425" max="7425" width="7.5546875" style="51" customWidth="1"/>
    <col min="7426" max="7427" width="9.109375" style="51"/>
    <col min="7428" max="7428" width="2" style="51" customWidth="1"/>
    <col min="7429" max="7429" width="45.109375" style="51" customWidth="1"/>
    <col min="7430" max="7430" width="7" style="51" customWidth="1"/>
    <col min="7431" max="7433" width="9.109375" style="51"/>
    <col min="7434" max="7434" width="12" style="51" bestFit="1" customWidth="1"/>
    <col min="7435" max="7679" width="9.109375" style="51"/>
    <col min="7680" max="7680" width="42.88671875" style="51" customWidth="1"/>
    <col min="7681" max="7681" width="7.5546875" style="51" customWidth="1"/>
    <col min="7682" max="7683" width="9.109375" style="51"/>
    <col min="7684" max="7684" width="2" style="51" customWidth="1"/>
    <col min="7685" max="7685" width="45.109375" style="51" customWidth="1"/>
    <col min="7686" max="7686" width="7" style="51" customWidth="1"/>
    <col min="7687" max="7689" width="9.109375" style="51"/>
    <col min="7690" max="7690" width="12" style="51" bestFit="1" customWidth="1"/>
    <col min="7691" max="7935" width="9.109375" style="51"/>
    <col min="7936" max="7936" width="42.88671875" style="51" customWidth="1"/>
    <col min="7937" max="7937" width="7.5546875" style="51" customWidth="1"/>
    <col min="7938" max="7939" width="9.109375" style="51"/>
    <col min="7940" max="7940" width="2" style="51" customWidth="1"/>
    <col min="7941" max="7941" width="45.109375" style="51" customWidth="1"/>
    <col min="7942" max="7942" width="7" style="51" customWidth="1"/>
    <col min="7943" max="7945" width="9.109375" style="51"/>
    <col min="7946" max="7946" width="12" style="51" bestFit="1" customWidth="1"/>
    <col min="7947" max="8191" width="9.109375" style="51"/>
    <col min="8192" max="8192" width="42.88671875" style="51" customWidth="1"/>
    <col min="8193" max="8193" width="7.5546875" style="51" customWidth="1"/>
    <col min="8194" max="8195" width="9.109375" style="51"/>
    <col min="8196" max="8196" width="2" style="51" customWidth="1"/>
    <col min="8197" max="8197" width="45.109375" style="51" customWidth="1"/>
    <col min="8198" max="8198" width="7" style="51" customWidth="1"/>
    <col min="8199" max="8201" width="9.109375" style="51"/>
    <col min="8202" max="8202" width="12" style="51" bestFit="1" customWidth="1"/>
    <col min="8203" max="8447" width="9.109375" style="51"/>
    <col min="8448" max="8448" width="42.88671875" style="51" customWidth="1"/>
    <col min="8449" max="8449" width="7.5546875" style="51" customWidth="1"/>
    <col min="8450" max="8451" width="9.109375" style="51"/>
    <col min="8452" max="8452" width="2" style="51" customWidth="1"/>
    <col min="8453" max="8453" width="45.109375" style="51" customWidth="1"/>
    <col min="8454" max="8454" width="7" style="51" customWidth="1"/>
    <col min="8455" max="8457" width="9.109375" style="51"/>
    <col min="8458" max="8458" width="12" style="51" bestFit="1" customWidth="1"/>
    <col min="8459" max="8703" width="9.109375" style="51"/>
    <col min="8704" max="8704" width="42.88671875" style="51" customWidth="1"/>
    <col min="8705" max="8705" width="7.5546875" style="51" customWidth="1"/>
    <col min="8706" max="8707" width="9.109375" style="51"/>
    <col min="8708" max="8708" width="2" style="51" customWidth="1"/>
    <col min="8709" max="8709" width="45.109375" style="51" customWidth="1"/>
    <col min="8710" max="8710" width="7" style="51" customWidth="1"/>
    <col min="8711" max="8713" width="9.109375" style="51"/>
    <col min="8714" max="8714" width="12" style="51" bestFit="1" customWidth="1"/>
    <col min="8715" max="8959" width="9.109375" style="51"/>
    <col min="8960" max="8960" width="42.88671875" style="51" customWidth="1"/>
    <col min="8961" max="8961" width="7.5546875" style="51" customWidth="1"/>
    <col min="8962" max="8963" width="9.109375" style="51"/>
    <col min="8964" max="8964" width="2" style="51" customWidth="1"/>
    <col min="8965" max="8965" width="45.109375" style="51" customWidth="1"/>
    <col min="8966" max="8966" width="7" style="51" customWidth="1"/>
    <col min="8967" max="8969" width="9.109375" style="51"/>
    <col min="8970" max="8970" width="12" style="51" bestFit="1" customWidth="1"/>
    <col min="8971" max="9215" width="9.109375" style="51"/>
    <col min="9216" max="9216" width="42.88671875" style="51" customWidth="1"/>
    <col min="9217" max="9217" width="7.5546875" style="51" customWidth="1"/>
    <col min="9218" max="9219" width="9.109375" style="51"/>
    <col min="9220" max="9220" width="2" style="51" customWidth="1"/>
    <col min="9221" max="9221" width="45.109375" style="51" customWidth="1"/>
    <col min="9222" max="9222" width="7" style="51" customWidth="1"/>
    <col min="9223" max="9225" width="9.109375" style="51"/>
    <col min="9226" max="9226" width="12" style="51" bestFit="1" customWidth="1"/>
    <col min="9227" max="9471" width="9.109375" style="51"/>
    <col min="9472" max="9472" width="42.88671875" style="51" customWidth="1"/>
    <col min="9473" max="9473" width="7.5546875" style="51" customWidth="1"/>
    <col min="9474" max="9475" width="9.109375" style="51"/>
    <col min="9476" max="9476" width="2" style="51" customWidth="1"/>
    <col min="9477" max="9477" width="45.109375" style="51" customWidth="1"/>
    <col min="9478" max="9478" width="7" style="51" customWidth="1"/>
    <col min="9479" max="9481" width="9.109375" style="51"/>
    <col min="9482" max="9482" width="12" style="51" bestFit="1" customWidth="1"/>
    <col min="9483" max="9727" width="9.109375" style="51"/>
    <col min="9728" max="9728" width="42.88671875" style="51" customWidth="1"/>
    <col min="9729" max="9729" width="7.5546875" style="51" customWidth="1"/>
    <col min="9730" max="9731" width="9.109375" style="51"/>
    <col min="9732" max="9732" width="2" style="51" customWidth="1"/>
    <col min="9733" max="9733" width="45.109375" style="51" customWidth="1"/>
    <col min="9734" max="9734" width="7" style="51" customWidth="1"/>
    <col min="9735" max="9737" width="9.109375" style="51"/>
    <col min="9738" max="9738" width="12" style="51" bestFit="1" customWidth="1"/>
    <col min="9739" max="9983" width="9.109375" style="51"/>
    <col min="9984" max="9984" width="42.88671875" style="51" customWidth="1"/>
    <col min="9985" max="9985" width="7.5546875" style="51" customWidth="1"/>
    <col min="9986" max="9987" width="9.109375" style="51"/>
    <col min="9988" max="9988" width="2" style="51" customWidth="1"/>
    <col min="9989" max="9989" width="45.109375" style="51" customWidth="1"/>
    <col min="9990" max="9990" width="7" style="51" customWidth="1"/>
    <col min="9991" max="9993" width="9.109375" style="51"/>
    <col min="9994" max="9994" width="12" style="51" bestFit="1" customWidth="1"/>
    <col min="9995" max="10239" width="9.109375" style="51"/>
    <col min="10240" max="10240" width="42.88671875" style="51" customWidth="1"/>
    <col min="10241" max="10241" width="7.5546875" style="51" customWidth="1"/>
    <col min="10242" max="10243" width="9.109375" style="51"/>
    <col min="10244" max="10244" width="2" style="51" customWidth="1"/>
    <col min="10245" max="10245" width="45.109375" style="51" customWidth="1"/>
    <col min="10246" max="10246" width="7" style="51" customWidth="1"/>
    <col min="10247" max="10249" width="9.109375" style="51"/>
    <col min="10250" max="10250" width="12" style="51" bestFit="1" customWidth="1"/>
    <col min="10251" max="10495" width="9.109375" style="51"/>
    <col min="10496" max="10496" width="42.88671875" style="51" customWidth="1"/>
    <col min="10497" max="10497" width="7.5546875" style="51" customWidth="1"/>
    <col min="10498" max="10499" width="9.109375" style="51"/>
    <col min="10500" max="10500" width="2" style="51" customWidth="1"/>
    <col min="10501" max="10501" width="45.109375" style="51" customWidth="1"/>
    <col min="10502" max="10502" width="7" style="51" customWidth="1"/>
    <col min="10503" max="10505" width="9.109375" style="51"/>
    <col min="10506" max="10506" width="12" style="51" bestFit="1" customWidth="1"/>
    <col min="10507" max="10751" width="9.109375" style="51"/>
    <col min="10752" max="10752" width="42.88671875" style="51" customWidth="1"/>
    <col min="10753" max="10753" width="7.5546875" style="51" customWidth="1"/>
    <col min="10754" max="10755" width="9.109375" style="51"/>
    <col min="10756" max="10756" width="2" style="51" customWidth="1"/>
    <col min="10757" max="10757" width="45.109375" style="51" customWidth="1"/>
    <col min="10758" max="10758" width="7" style="51" customWidth="1"/>
    <col min="10759" max="10761" width="9.109375" style="51"/>
    <col min="10762" max="10762" width="12" style="51" bestFit="1" customWidth="1"/>
    <col min="10763" max="11007" width="9.109375" style="51"/>
    <col min="11008" max="11008" width="42.88671875" style="51" customWidth="1"/>
    <col min="11009" max="11009" width="7.5546875" style="51" customWidth="1"/>
    <col min="11010" max="11011" width="9.109375" style="51"/>
    <col min="11012" max="11012" width="2" style="51" customWidth="1"/>
    <col min="11013" max="11013" width="45.109375" style="51" customWidth="1"/>
    <col min="11014" max="11014" width="7" style="51" customWidth="1"/>
    <col min="11015" max="11017" width="9.109375" style="51"/>
    <col min="11018" max="11018" width="12" style="51" bestFit="1" customWidth="1"/>
    <col min="11019" max="11263" width="9.109375" style="51"/>
    <col min="11264" max="11264" width="42.88671875" style="51" customWidth="1"/>
    <col min="11265" max="11265" width="7.5546875" style="51" customWidth="1"/>
    <col min="11266" max="11267" width="9.109375" style="51"/>
    <col min="11268" max="11268" width="2" style="51" customWidth="1"/>
    <col min="11269" max="11269" width="45.109375" style="51" customWidth="1"/>
    <col min="11270" max="11270" width="7" style="51" customWidth="1"/>
    <col min="11271" max="11273" width="9.109375" style="51"/>
    <col min="11274" max="11274" width="12" style="51" bestFit="1" customWidth="1"/>
    <col min="11275" max="11519" width="9.109375" style="51"/>
    <col min="11520" max="11520" width="42.88671875" style="51" customWidth="1"/>
    <col min="11521" max="11521" width="7.5546875" style="51" customWidth="1"/>
    <col min="11522" max="11523" width="9.109375" style="51"/>
    <col min="11524" max="11524" width="2" style="51" customWidth="1"/>
    <col min="11525" max="11525" width="45.109375" style="51" customWidth="1"/>
    <col min="11526" max="11526" width="7" style="51" customWidth="1"/>
    <col min="11527" max="11529" width="9.109375" style="51"/>
    <col min="11530" max="11530" width="12" style="51" bestFit="1" customWidth="1"/>
    <col min="11531" max="11775" width="9.109375" style="51"/>
    <col min="11776" max="11776" width="42.88671875" style="51" customWidth="1"/>
    <col min="11777" max="11777" width="7.5546875" style="51" customWidth="1"/>
    <col min="11778" max="11779" width="9.109375" style="51"/>
    <col min="11780" max="11780" width="2" style="51" customWidth="1"/>
    <col min="11781" max="11781" width="45.109375" style="51" customWidth="1"/>
    <col min="11782" max="11782" width="7" style="51" customWidth="1"/>
    <col min="11783" max="11785" width="9.109375" style="51"/>
    <col min="11786" max="11786" width="12" style="51" bestFit="1" customWidth="1"/>
    <col min="11787" max="12031" width="9.109375" style="51"/>
    <col min="12032" max="12032" width="42.88671875" style="51" customWidth="1"/>
    <col min="12033" max="12033" width="7.5546875" style="51" customWidth="1"/>
    <col min="12034" max="12035" width="9.109375" style="51"/>
    <col min="12036" max="12036" width="2" style="51" customWidth="1"/>
    <col min="12037" max="12037" width="45.109375" style="51" customWidth="1"/>
    <col min="12038" max="12038" width="7" style="51" customWidth="1"/>
    <col min="12039" max="12041" width="9.109375" style="51"/>
    <col min="12042" max="12042" width="12" style="51" bestFit="1" customWidth="1"/>
    <col min="12043" max="12287" width="9.109375" style="51"/>
    <col min="12288" max="12288" width="42.88671875" style="51" customWidth="1"/>
    <col min="12289" max="12289" width="7.5546875" style="51" customWidth="1"/>
    <col min="12290" max="12291" width="9.109375" style="51"/>
    <col min="12292" max="12292" width="2" style="51" customWidth="1"/>
    <col min="12293" max="12293" width="45.109375" style="51" customWidth="1"/>
    <col min="12294" max="12294" width="7" style="51" customWidth="1"/>
    <col min="12295" max="12297" width="9.109375" style="51"/>
    <col min="12298" max="12298" width="12" style="51" bestFit="1" customWidth="1"/>
    <col min="12299" max="12543" width="9.109375" style="51"/>
    <col min="12544" max="12544" width="42.88671875" style="51" customWidth="1"/>
    <col min="12545" max="12545" width="7.5546875" style="51" customWidth="1"/>
    <col min="12546" max="12547" width="9.109375" style="51"/>
    <col min="12548" max="12548" width="2" style="51" customWidth="1"/>
    <col min="12549" max="12549" width="45.109375" style="51" customWidth="1"/>
    <col min="12550" max="12550" width="7" style="51" customWidth="1"/>
    <col min="12551" max="12553" width="9.109375" style="51"/>
    <col min="12554" max="12554" width="12" style="51" bestFit="1" customWidth="1"/>
    <col min="12555" max="12799" width="9.109375" style="51"/>
    <col min="12800" max="12800" width="42.88671875" style="51" customWidth="1"/>
    <col min="12801" max="12801" width="7.5546875" style="51" customWidth="1"/>
    <col min="12802" max="12803" width="9.109375" style="51"/>
    <col min="12804" max="12804" width="2" style="51" customWidth="1"/>
    <col min="12805" max="12805" width="45.109375" style="51" customWidth="1"/>
    <col min="12806" max="12806" width="7" style="51" customWidth="1"/>
    <col min="12807" max="12809" width="9.109375" style="51"/>
    <col min="12810" max="12810" width="12" style="51" bestFit="1" customWidth="1"/>
    <col min="12811" max="13055" width="9.109375" style="51"/>
    <col min="13056" max="13056" width="42.88671875" style="51" customWidth="1"/>
    <col min="13057" max="13057" width="7.5546875" style="51" customWidth="1"/>
    <col min="13058" max="13059" width="9.109375" style="51"/>
    <col min="13060" max="13060" width="2" style="51" customWidth="1"/>
    <col min="13061" max="13061" width="45.109375" style="51" customWidth="1"/>
    <col min="13062" max="13062" width="7" style="51" customWidth="1"/>
    <col min="13063" max="13065" width="9.109375" style="51"/>
    <col min="13066" max="13066" width="12" style="51" bestFit="1" customWidth="1"/>
    <col min="13067" max="13311" width="9.109375" style="51"/>
    <col min="13312" max="13312" width="42.88671875" style="51" customWidth="1"/>
    <col min="13313" max="13313" width="7.5546875" style="51" customWidth="1"/>
    <col min="13314" max="13315" width="9.109375" style="51"/>
    <col min="13316" max="13316" width="2" style="51" customWidth="1"/>
    <col min="13317" max="13317" width="45.109375" style="51" customWidth="1"/>
    <col min="13318" max="13318" width="7" style="51" customWidth="1"/>
    <col min="13319" max="13321" width="9.109375" style="51"/>
    <col min="13322" max="13322" width="12" style="51" bestFit="1" customWidth="1"/>
    <col min="13323" max="13567" width="9.109375" style="51"/>
    <col min="13568" max="13568" width="42.88671875" style="51" customWidth="1"/>
    <col min="13569" max="13569" width="7.5546875" style="51" customWidth="1"/>
    <col min="13570" max="13571" width="9.109375" style="51"/>
    <col min="13572" max="13572" width="2" style="51" customWidth="1"/>
    <col min="13573" max="13573" width="45.109375" style="51" customWidth="1"/>
    <col min="13574" max="13574" width="7" style="51" customWidth="1"/>
    <col min="13575" max="13577" width="9.109375" style="51"/>
    <col min="13578" max="13578" width="12" style="51" bestFit="1" customWidth="1"/>
    <col min="13579" max="13823" width="9.109375" style="51"/>
    <col min="13824" max="13824" width="42.88671875" style="51" customWidth="1"/>
    <col min="13825" max="13825" width="7.5546875" style="51" customWidth="1"/>
    <col min="13826" max="13827" width="9.109375" style="51"/>
    <col min="13828" max="13828" width="2" style="51" customWidth="1"/>
    <col min="13829" max="13829" width="45.109375" style="51" customWidth="1"/>
    <col min="13830" max="13830" width="7" style="51" customWidth="1"/>
    <col min="13831" max="13833" width="9.109375" style="51"/>
    <col min="13834" max="13834" width="12" style="51" bestFit="1" customWidth="1"/>
    <col min="13835" max="14079" width="9.109375" style="51"/>
    <col min="14080" max="14080" width="42.88671875" style="51" customWidth="1"/>
    <col min="14081" max="14081" width="7.5546875" style="51" customWidth="1"/>
    <col min="14082" max="14083" width="9.109375" style="51"/>
    <col min="14084" max="14084" width="2" style="51" customWidth="1"/>
    <col min="14085" max="14085" width="45.109375" style="51" customWidth="1"/>
    <col min="14086" max="14086" width="7" style="51" customWidth="1"/>
    <col min="14087" max="14089" width="9.109375" style="51"/>
    <col min="14090" max="14090" width="12" style="51" bestFit="1" customWidth="1"/>
    <col min="14091" max="14335" width="9.109375" style="51"/>
    <col min="14336" max="14336" width="42.88671875" style="51" customWidth="1"/>
    <col min="14337" max="14337" width="7.5546875" style="51" customWidth="1"/>
    <col min="14338" max="14339" width="9.109375" style="51"/>
    <col min="14340" max="14340" width="2" style="51" customWidth="1"/>
    <col min="14341" max="14341" width="45.109375" style="51" customWidth="1"/>
    <col min="14342" max="14342" width="7" style="51" customWidth="1"/>
    <col min="14343" max="14345" width="9.109375" style="51"/>
    <col min="14346" max="14346" width="12" style="51" bestFit="1" customWidth="1"/>
    <col min="14347" max="14591" width="9.109375" style="51"/>
    <col min="14592" max="14592" width="42.88671875" style="51" customWidth="1"/>
    <col min="14593" max="14593" width="7.5546875" style="51" customWidth="1"/>
    <col min="14594" max="14595" width="9.109375" style="51"/>
    <col min="14596" max="14596" width="2" style="51" customWidth="1"/>
    <col min="14597" max="14597" width="45.109375" style="51" customWidth="1"/>
    <col min="14598" max="14598" width="7" style="51" customWidth="1"/>
    <col min="14599" max="14601" width="9.109375" style="51"/>
    <col min="14602" max="14602" width="12" style="51" bestFit="1" customWidth="1"/>
    <col min="14603" max="14847" width="9.109375" style="51"/>
    <col min="14848" max="14848" width="42.88671875" style="51" customWidth="1"/>
    <col min="14849" max="14849" width="7.5546875" style="51" customWidth="1"/>
    <col min="14850" max="14851" width="9.109375" style="51"/>
    <col min="14852" max="14852" width="2" style="51" customWidth="1"/>
    <col min="14853" max="14853" width="45.109375" style="51" customWidth="1"/>
    <col min="14854" max="14854" width="7" style="51" customWidth="1"/>
    <col min="14855" max="14857" width="9.109375" style="51"/>
    <col min="14858" max="14858" width="12" style="51" bestFit="1" customWidth="1"/>
    <col min="14859" max="15103" width="9.109375" style="51"/>
    <col min="15104" max="15104" width="42.88671875" style="51" customWidth="1"/>
    <col min="15105" max="15105" width="7.5546875" style="51" customWidth="1"/>
    <col min="15106" max="15107" width="9.109375" style="51"/>
    <col min="15108" max="15108" width="2" style="51" customWidth="1"/>
    <col min="15109" max="15109" width="45.109375" style="51" customWidth="1"/>
    <col min="15110" max="15110" width="7" style="51" customWidth="1"/>
    <col min="15111" max="15113" width="9.109375" style="51"/>
    <col min="15114" max="15114" width="12" style="51" bestFit="1" customWidth="1"/>
    <col min="15115" max="15359" width="9.109375" style="51"/>
    <col min="15360" max="15360" width="42.88671875" style="51" customWidth="1"/>
    <col min="15361" max="15361" width="7.5546875" style="51" customWidth="1"/>
    <col min="15362" max="15363" width="9.109375" style="51"/>
    <col min="15364" max="15364" width="2" style="51" customWidth="1"/>
    <col min="15365" max="15365" width="45.109375" style="51" customWidth="1"/>
    <col min="15366" max="15366" width="7" style="51" customWidth="1"/>
    <col min="15367" max="15369" width="9.109375" style="51"/>
    <col min="15370" max="15370" width="12" style="51" bestFit="1" customWidth="1"/>
    <col min="15371" max="15615" width="9.109375" style="51"/>
    <col min="15616" max="15616" width="42.88671875" style="51" customWidth="1"/>
    <col min="15617" max="15617" width="7.5546875" style="51" customWidth="1"/>
    <col min="15618" max="15619" width="9.109375" style="51"/>
    <col min="15620" max="15620" width="2" style="51" customWidth="1"/>
    <col min="15621" max="15621" width="45.109375" style="51" customWidth="1"/>
    <col min="15622" max="15622" width="7" style="51" customWidth="1"/>
    <col min="15623" max="15625" width="9.109375" style="51"/>
    <col min="15626" max="15626" width="12" style="51" bestFit="1" customWidth="1"/>
    <col min="15627" max="15871" width="9.109375" style="51"/>
    <col min="15872" max="15872" width="42.88671875" style="51" customWidth="1"/>
    <col min="15873" max="15873" width="7.5546875" style="51" customWidth="1"/>
    <col min="15874" max="15875" width="9.109375" style="51"/>
    <col min="15876" max="15876" width="2" style="51" customWidth="1"/>
    <col min="15877" max="15877" width="45.109375" style="51" customWidth="1"/>
    <col min="15878" max="15878" width="7" style="51" customWidth="1"/>
    <col min="15879" max="15881" width="9.109375" style="51"/>
    <col min="15882" max="15882" width="12" style="51" bestFit="1" customWidth="1"/>
    <col min="15883" max="16127" width="9.109375" style="51"/>
    <col min="16128" max="16128" width="42.88671875" style="51" customWidth="1"/>
    <col min="16129" max="16129" width="7.5546875" style="51" customWidth="1"/>
    <col min="16130" max="16131" width="9.109375" style="51"/>
    <col min="16132" max="16132" width="2" style="51" customWidth="1"/>
    <col min="16133" max="16133" width="45.109375" style="51" customWidth="1"/>
    <col min="16134" max="16134" width="7" style="51" customWidth="1"/>
    <col min="16135" max="16137" width="9.109375" style="51"/>
    <col min="16138" max="16138" width="12" style="51" bestFit="1" customWidth="1"/>
    <col min="16139" max="16384" width="9.109375" style="51"/>
  </cols>
  <sheetData>
    <row r="1" spans="1:10">
      <c r="A1" s="282" t="s">
        <v>163</v>
      </c>
      <c r="B1" s="282"/>
      <c r="C1" s="282"/>
      <c r="D1" s="282"/>
      <c r="E1" s="148"/>
      <c r="F1" s="148"/>
      <c r="G1" s="148"/>
      <c r="H1" s="148"/>
    </row>
    <row r="2" spans="1:10" ht="15.6">
      <c r="A2" s="283" t="s">
        <v>34</v>
      </c>
      <c r="B2" s="283"/>
      <c r="C2" s="283"/>
      <c r="D2" s="283"/>
      <c r="E2" s="88"/>
      <c r="F2" s="88"/>
      <c r="G2" s="88"/>
      <c r="H2" s="88"/>
    </row>
    <row r="3" spans="1:10" s="19" customFormat="1" ht="15" customHeight="1">
      <c r="A3" s="264" t="str">
        <f>"на "&amp;'обща информация'!G8&amp;", гр. "&amp;'обща информация'!$G$9</f>
        <v>на "Водоснабдяване и канализация"ООД, гр. Враца</v>
      </c>
      <c r="B3" s="264"/>
      <c r="C3" s="264"/>
      <c r="D3" s="264"/>
      <c r="E3" s="52"/>
      <c r="F3" s="52"/>
      <c r="G3" s="52"/>
      <c r="H3" s="52"/>
      <c r="I3" s="52"/>
      <c r="J3" s="52"/>
    </row>
    <row r="4" spans="1:10" s="19" customFormat="1" ht="15" customHeight="1">
      <c r="A4" s="264" t="str">
        <f>"ЕИК по БУЛСТАТ: " &amp;'обща информация'!G10</f>
        <v>ЕИК по БУЛСТАТ: 816090199</v>
      </c>
      <c r="B4" s="264"/>
      <c r="C4" s="264"/>
      <c r="D4" s="264"/>
      <c r="E4" s="52"/>
      <c r="F4" s="52"/>
      <c r="G4" s="52"/>
      <c r="H4" s="52"/>
      <c r="I4" s="52"/>
      <c r="J4" s="52"/>
    </row>
    <row r="5" spans="1:10" s="19" customFormat="1" ht="15" customHeight="1">
      <c r="A5" s="264" t="str">
        <f>"към : " &amp;'обща информация'!G12</f>
        <v>към : първо трим.2020 г.</v>
      </c>
      <c r="B5" s="264"/>
      <c r="C5" s="264"/>
      <c r="D5" s="264"/>
      <c r="E5" s="52"/>
      <c r="F5" s="52"/>
      <c r="G5" s="52"/>
      <c r="H5" s="52"/>
      <c r="I5" s="52"/>
      <c r="J5" s="52"/>
    </row>
    <row r="6" spans="1:10" s="19" customFormat="1" ht="15" customHeight="1" thickBot="1">
      <c r="A6" s="142"/>
      <c r="B6" s="142"/>
      <c r="C6" s="142"/>
      <c r="D6" s="142"/>
      <c r="E6" s="142"/>
      <c r="F6" s="142"/>
      <c r="G6" s="142"/>
      <c r="H6" s="142"/>
      <c r="I6" s="52"/>
      <c r="J6" s="52"/>
    </row>
    <row r="7" spans="1:10" s="19" customFormat="1" ht="15" customHeight="1" thickBot="1">
      <c r="A7" s="284" t="s">
        <v>35</v>
      </c>
      <c r="B7" s="285"/>
      <c r="C7" s="285"/>
      <c r="D7" s="286"/>
      <c r="E7" s="142"/>
      <c r="F7" s="142"/>
      <c r="G7" s="142"/>
      <c r="H7" s="142"/>
      <c r="I7" s="52"/>
      <c r="J7" s="52"/>
    </row>
    <row r="8" spans="1:10" s="19" customFormat="1" ht="15" customHeight="1">
      <c r="A8" s="289" t="s">
        <v>37</v>
      </c>
      <c r="B8" s="274" t="s">
        <v>38</v>
      </c>
      <c r="C8" s="287" t="s">
        <v>39</v>
      </c>
      <c r="D8" s="288"/>
      <c r="E8" s="142"/>
      <c r="F8" s="142"/>
      <c r="G8" s="142"/>
      <c r="H8" s="142"/>
      <c r="I8" s="52"/>
      <c r="J8" s="52"/>
    </row>
    <row r="9" spans="1:10" s="19" customFormat="1" ht="15" customHeight="1">
      <c r="A9" s="290"/>
      <c r="B9" s="275"/>
      <c r="C9" s="146" t="s">
        <v>374</v>
      </c>
      <c r="D9" s="147" t="s">
        <v>375</v>
      </c>
      <c r="E9" s="142"/>
      <c r="F9" s="142"/>
      <c r="G9" s="142"/>
      <c r="H9" s="142"/>
      <c r="I9" s="52"/>
      <c r="J9" s="52"/>
    </row>
    <row r="10" spans="1:10" s="19" customFormat="1" ht="21.75" customHeight="1" thickBot="1">
      <c r="A10" s="281"/>
      <c r="B10" s="276"/>
      <c r="C10" s="123" t="str">
        <f>'обща информация'!G12</f>
        <v>първо трим.2020 г.</v>
      </c>
      <c r="D10" s="94" t="str">
        <f>'обща информация'!G13</f>
        <v>първо трим. 2019 г.</v>
      </c>
      <c r="E10" s="142"/>
      <c r="F10" s="142"/>
      <c r="G10" s="142"/>
      <c r="H10" s="142"/>
      <c r="I10" s="52"/>
      <c r="J10" s="52"/>
    </row>
    <row r="11" spans="1:10" s="19" customFormat="1" ht="15" customHeight="1">
      <c r="A11" s="149" t="s">
        <v>178</v>
      </c>
      <c r="B11" s="163">
        <v>1000</v>
      </c>
      <c r="C11" s="103"/>
      <c r="D11" s="95"/>
      <c r="E11" s="142"/>
      <c r="F11" s="142"/>
      <c r="G11" s="142"/>
      <c r="H11" s="142"/>
      <c r="I11" s="52"/>
      <c r="J11" s="52"/>
    </row>
    <row r="12" spans="1:10" s="19" customFormat="1" ht="15" customHeight="1">
      <c r="A12" s="150" t="s">
        <v>41</v>
      </c>
      <c r="B12" s="111"/>
      <c r="C12" s="104"/>
      <c r="D12" s="96"/>
      <c r="E12" s="142"/>
      <c r="F12" s="142"/>
      <c r="G12" s="142"/>
      <c r="H12" s="142"/>
      <c r="I12" s="52"/>
      <c r="J12" s="52"/>
    </row>
    <row r="13" spans="1:10" s="19" customFormat="1" ht="15" customHeight="1">
      <c r="A13" s="150" t="s">
        <v>43</v>
      </c>
      <c r="B13" s="111"/>
      <c r="C13" s="104"/>
      <c r="D13" s="96"/>
      <c r="E13" s="142"/>
      <c r="F13" s="142"/>
      <c r="G13" s="142"/>
      <c r="H13" s="142"/>
      <c r="I13" s="52"/>
      <c r="J13" s="52"/>
    </row>
    <row r="14" spans="1:10" s="19" customFormat="1" ht="15" customHeight="1">
      <c r="A14" s="153" t="s">
        <v>179</v>
      </c>
      <c r="B14" s="152">
        <v>2110</v>
      </c>
      <c r="C14" s="105"/>
      <c r="D14" s="97"/>
      <c r="E14" s="142"/>
      <c r="F14" s="142"/>
      <c r="G14" s="142"/>
      <c r="H14" s="142"/>
      <c r="I14" s="52"/>
      <c r="J14" s="52"/>
    </row>
    <row r="15" spans="1:10" s="19" customFormat="1" ht="31.5" customHeight="1">
      <c r="A15" s="153" t="s">
        <v>180</v>
      </c>
      <c r="B15" s="152">
        <v>2120</v>
      </c>
      <c r="C15" s="105">
        <v>6781</v>
      </c>
      <c r="D15" s="97">
        <v>6939</v>
      </c>
      <c r="E15" s="142"/>
      <c r="F15" s="142"/>
      <c r="G15" s="142"/>
      <c r="H15" s="142"/>
      <c r="I15" s="52"/>
      <c r="J15" s="52"/>
    </row>
    <row r="16" spans="1:10" s="19" customFormat="1" ht="15" customHeight="1">
      <c r="A16" s="153" t="s">
        <v>181</v>
      </c>
      <c r="B16" s="152">
        <v>2130</v>
      </c>
      <c r="C16" s="105"/>
      <c r="D16" s="97"/>
      <c r="E16" s="142"/>
      <c r="F16" s="142"/>
      <c r="G16" s="142"/>
      <c r="H16" s="142"/>
      <c r="I16" s="52"/>
      <c r="J16" s="52"/>
    </row>
    <row r="17" spans="1:10" s="19" customFormat="1" ht="29.25" customHeight="1">
      <c r="A17" s="153" t="s">
        <v>182</v>
      </c>
      <c r="B17" s="152">
        <v>2140</v>
      </c>
      <c r="C17" s="105"/>
      <c r="D17" s="97"/>
      <c r="E17" s="142"/>
      <c r="F17" s="142"/>
      <c r="G17" s="142"/>
      <c r="H17" s="142"/>
      <c r="I17" s="52"/>
      <c r="J17" s="52"/>
    </row>
    <row r="18" spans="1:10" s="19" customFormat="1" ht="15" customHeight="1">
      <c r="A18" s="154" t="s">
        <v>183</v>
      </c>
      <c r="B18" s="152">
        <v>2141</v>
      </c>
      <c r="C18" s="105"/>
      <c r="D18" s="97"/>
      <c r="E18" s="142"/>
      <c r="F18" s="142"/>
      <c r="G18" s="142"/>
      <c r="H18" s="142"/>
      <c r="I18" s="52"/>
      <c r="J18" s="52"/>
    </row>
    <row r="19" spans="1:10" s="19" customFormat="1" ht="15" customHeight="1">
      <c r="A19" s="150" t="s">
        <v>45</v>
      </c>
      <c r="B19" s="155">
        <v>2100</v>
      </c>
      <c r="C19" s="106">
        <f>SUM(C14:C17)</f>
        <v>6781</v>
      </c>
      <c r="D19" s="98">
        <f>SUM(D14:D17)</f>
        <v>6939</v>
      </c>
      <c r="E19" s="142"/>
      <c r="F19" s="142"/>
      <c r="G19" s="142"/>
      <c r="H19" s="142"/>
      <c r="I19" s="52"/>
      <c r="J19" s="52"/>
    </row>
    <row r="20" spans="1:10" s="19" customFormat="1" ht="15" customHeight="1">
      <c r="A20" s="150" t="s">
        <v>47</v>
      </c>
      <c r="B20" s="111"/>
      <c r="C20" s="104"/>
      <c r="D20" s="96"/>
      <c r="E20" s="142"/>
      <c r="F20" s="142"/>
      <c r="G20" s="142"/>
      <c r="H20" s="142"/>
      <c r="I20" s="52"/>
      <c r="J20" s="52"/>
    </row>
    <row r="21" spans="1:10" s="19" customFormat="1" ht="15" customHeight="1">
      <c r="A21" s="153" t="s">
        <v>184</v>
      </c>
      <c r="B21" s="152">
        <v>2210</v>
      </c>
      <c r="C21" s="143">
        <f>C22+C23</f>
        <v>3157</v>
      </c>
      <c r="D21" s="143">
        <f>D22+D23</f>
        <v>3198</v>
      </c>
      <c r="E21" s="142"/>
      <c r="F21" s="142"/>
      <c r="G21" s="142"/>
      <c r="H21" s="142"/>
      <c r="I21" s="52"/>
      <c r="J21" s="52"/>
    </row>
    <row r="22" spans="1:10" s="19" customFormat="1" ht="15" customHeight="1">
      <c r="A22" s="154" t="s">
        <v>185</v>
      </c>
      <c r="B22" s="152">
        <v>2211</v>
      </c>
      <c r="C22" s="105">
        <v>113</v>
      </c>
      <c r="D22" s="97">
        <v>113</v>
      </c>
      <c r="E22" s="142"/>
      <c r="F22" s="142"/>
      <c r="G22" s="142"/>
      <c r="H22" s="142"/>
      <c r="I22" s="52"/>
      <c r="J22" s="52"/>
    </row>
    <row r="23" spans="1:10" s="19" customFormat="1" ht="15" customHeight="1">
      <c r="A23" s="154" t="s">
        <v>186</v>
      </c>
      <c r="B23" s="152">
        <v>2212</v>
      </c>
      <c r="C23" s="105">
        <v>3044</v>
      </c>
      <c r="D23" s="97">
        <v>3085</v>
      </c>
      <c r="E23" s="142"/>
      <c r="F23" s="142"/>
      <c r="G23" s="142"/>
      <c r="H23" s="142"/>
      <c r="I23" s="52"/>
      <c r="J23" s="52"/>
    </row>
    <row r="24" spans="1:10" s="19" customFormat="1" ht="15" customHeight="1">
      <c r="A24" s="153" t="s">
        <v>187</v>
      </c>
      <c r="B24" s="152">
        <v>2220</v>
      </c>
      <c r="C24" s="105">
        <v>438</v>
      </c>
      <c r="D24" s="97">
        <v>493</v>
      </c>
      <c r="E24" s="142"/>
      <c r="F24" s="142"/>
      <c r="G24" s="142"/>
      <c r="H24" s="142"/>
      <c r="I24" s="52"/>
      <c r="J24" s="52"/>
    </row>
    <row r="25" spans="1:10" s="19" customFormat="1" ht="15" customHeight="1">
      <c r="A25" s="153" t="s">
        <v>188</v>
      </c>
      <c r="B25" s="152">
        <v>2230</v>
      </c>
      <c r="C25" s="105">
        <v>766</v>
      </c>
      <c r="D25" s="97">
        <v>813</v>
      </c>
      <c r="E25" s="142"/>
      <c r="F25" s="142"/>
      <c r="G25" s="142"/>
      <c r="H25" s="142"/>
      <c r="I25" s="52"/>
      <c r="J25" s="52"/>
    </row>
    <row r="26" spans="1:10" s="19" customFormat="1" ht="22.5" customHeight="1">
      <c r="A26" s="153" t="s">
        <v>189</v>
      </c>
      <c r="B26" s="152">
        <v>2240</v>
      </c>
      <c r="C26" s="105">
        <v>802</v>
      </c>
      <c r="D26" s="97">
        <v>452</v>
      </c>
      <c r="E26" s="142"/>
      <c r="F26" s="142"/>
      <c r="G26" s="142"/>
      <c r="H26" s="142"/>
      <c r="I26" s="52"/>
      <c r="J26" s="52"/>
    </row>
    <row r="27" spans="1:10" s="19" customFormat="1" ht="15" customHeight="1">
      <c r="A27" s="154" t="s">
        <v>183</v>
      </c>
      <c r="B27" s="152">
        <v>2241</v>
      </c>
      <c r="C27" s="105">
        <v>0</v>
      </c>
      <c r="D27" s="97">
        <v>219</v>
      </c>
      <c r="E27" s="142"/>
      <c r="F27" s="142"/>
      <c r="G27" s="142"/>
      <c r="H27" s="142"/>
      <c r="I27" s="52"/>
      <c r="J27" s="52"/>
    </row>
    <row r="28" spans="1:10" s="19" customFormat="1" ht="15" customHeight="1">
      <c r="A28" s="150" t="s">
        <v>190</v>
      </c>
      <c r="B28" s="155">
        <v>2200</v>
      </c>
      <c r="C28" s="106">
        <f>C21+C24+C25+C26</f>
        <v>5163</v>
      </c>
      <c r="D28" s="98">
        <f>D21+D24+D25+D26</f>
        <v>4956</v>
      </c>
      <c r="E28" s="142"/>
      <c r="F28" s="142"/>
      <c r="G28" s="142"/>
      <c r="H28" s="142"/>
      <c r="I28" s="52"/>
      <c r="J28" s="52"/>
    </row>
    <row r="29" spans="1:10" s="19" customFormat="1" ht="15" customHeight="1">
      <c r="A29" s="150" t="s">
        <v>52</v>
      </c>
      <c r="B29" s="111"/>
      <c r="C29" s="104"/>
      <c r="D29" s="96"/>
      <c r="E29" s="142"/>
      <c r="F29" s="142"/>
      <c r="G29" s="142"/>
      <c r="H29" s="142"/>
      <c r="I29" s="52"/>
      <c r="J29" s="52"/>
    </row>
    <row r="30" spans="1:10" s="19" customFormat="1" ht="15" customHeight="1">
      <c r="A30" s="153" t="s">
        <v>191</v>
      </c>
      <c r="B30" s="152">
        <v>2310</v>
      </c>
      <c r="C30" s="105"/>
      <c r="D30" s="97"/>
      <c r="E30" s="142"/>
      <c r="F30" s="142"/>
      <c r="G30" s="142"/>
      <c r="H30" s="142"/>
      <c r="I30" s="52"/>
      <c r="J30" s="52"/>
    </row>
    <row r="31" spans="1:10" s="19" customFormat="1" ht="21.75" customHeight="1">
      <c r="A31" s="154" t="s">
        <v>192</v>
      </c>
      <c r="B31" s="152">
        <v>2311</v>
      </c>
      <c r="C31" s="105"/>
      <c r="D31" s="97"/>
      <c r="E31" s="142"/>
      <c r="F31" s="142"/>
      <c r="G31" s="142"/>
      <c r="H31" s="142"/>
      <c r="I31" s="52"/>
      <c r="J31" s="52"/>
    </row>
    <row r="32" spans="1:10" s="19" customFormat="1" ht="15" customHeight="1">
      <c r="A32" s="153" t="s">
        <v>193</v>
      </c>
      <c r="B32" s="152">
        <v>2320</v>
      </c>
      <c r="C32" s="105"/>
      <c r="D32" s="97"/>
      <c r="E32" s="142"/>
      <c r="F32" s="142"/>
      <c r="G32" s="142"/>
      <c r="H32" s="142"/>
      <c r="I32" s="52"/>
      <c r="J32" s="52"/>
    </row>
    <row r="33" spans="1:10" s="19" customFormat="1" ht="15" customHeight="1">
      <c r="A33" s="153" t="s">
        <v>194</v>
      </c>
      <c r="B33" s="152">
        <v>2330</v>
      </c>
      <c r="C33" s="105"/>
      <c r="D33" s="97"/>
      <c r="E33" s="142"/>
      <c r="F33" s="142"/>
      <c r="G33" s="142"/>
      <c r="H33" s="142"/>
      <c r="I33" s="52"/>
      <c r="J33" s="52"/>
    </row>
    <row r="34" spans="1:10" s="19" customFormat="1" ht="15" customHeight="1">
      <c r="A34" s="154" t="s">
        <v>192</v>
      </c>
      <c r="B34" s="152">
        <v>2331</v>
      </c>
      <c r="C34" s="105"/>
      <c r="D34" s="97"/>
      <c r="E34" s="142"/>
      <c r="F34" s="142"/>
      <c r="G34" s="142"/>
      <c r="H34" s="142"/>
      <c r="I34" s="52"/>
      <c r="J34" s="52"/>
    </row>
    <row r="35" spans="1:10" s="19" customFormat="1" ht="15" customHeight="1">
      <c r="A35" s="153" t="s">
        <v>195</v>
      </c>
      <c r="B35" s="152">
        <v>2340</v>
      </c>
      <c r="C35" s="105"/>
      <c r="D35" s="97"/>
      <c r="E35" s="142"/>
      <c r="F35" s="142"/>
      <c r="G35" s="142"/>
      <c r="H35" s="142"/>
      <c r="I35" s="52"/>
      <c r="J35" s="52"/>
    </row>
    <row r="36" spans="1:10" s="19" customFormat="1" ht="15" customHeight="1">
      <c r="A36" s="153" t="s">
        <v>196</v>
      </c>
      <c r="B36" s="152">
        <v>2350</v>
      </c>
      <c r="C36" s="105"/>
      <c r="D36" s="97"/>
      <c r="E36" s="142"/>
      <c r="F36" s="142"/>
      <c r="G36" s="142"/>
      <c r="H36" s="142"/>
      <c r="I36" s="52"/>
      <c r="J36" s="52"/>
    </row>
    <row r="37" spans="1:10" s="19" customFormat="1" ht="15" customHeight="1">
      <c r="A37" s="154" t="s">
        <v>197</v>
      </c>
      <c r="B37" s="111"/>
      <c r="C37" s="105"/>
      <c r="D37" s="97"/>
      <c r="E37" s="142"/>
      <c r="F37" s="142"/>
      <c r="G37" s="142"/>
      <c r="H37" s="142"/>
      <c r="I37" s="52"/>
      <c r="J37" s="52"/>
    </row>
    <row r="38" spans="1:10" s="19" customFormat="1" ht="15" customHeight="1">
      <c r="A38" s="154" t="s">
        <v>198</v>
      </c>
      <c r="B38" s="152">
        <v>2351</v>
      </c>
      <c r="C38" s="105"/>
      <c r="D38" s="97"/>
      <c r="E38" s="142"/>
      <c r="F38" s="142"/>
      <c r="G38" s="142"/>
      <c r="H38" s="142"/>
      <c r="I38" s="52"/>
      <c r="J38" s="52"/>
    </row>
    <row r="39" spans="1:10" s="19" customFormat="1" ht="15" customHeight="1">
      <c r="A39" s="154" t="s">
        <v>199</v>
      </c>
      <c r="B39" s="152">
        <v>2352</v>
      </c>
      <c r="C39" s="105"/>
      <c r="D39" s="97"/>
      <c r="E39" s="142"/>
      <c r="F39" s="142"/>
      <c r="G39" s="142"/>
      <c r="H39" s="142"/>
      <c r="I39" s="52"/>
      <c r="J39" s="52"/>
    </row>
    <row r="40" spans="1:10" s="19" customFormat="1" ht="15" customHeight="1">
      <c r="A40" s="154" t="s">
        <v>200</v>
      </c>
      <c r="B40" s="152">
        <v>2353</v>
      </c>
      <c r="C40" s="105"/>
      <c r="D40" s="97"/>
      <c r="E40" s="142"/>
      <c r="F40" s="142"/>
      <c r="G40" s="142"/>
      <c r="H40" s="142"/>
      <c r="I40" s="52"/>
      <c r="J40" s="52"/>
    </row>
    <row r="41" spans="1:10" s="19" customFormat="1" ht="15" customHeight="1">
      <c r="A41" s="153" t="s">
        <v>201</v>
      </c>
      <c r="B41" s="152">
        <v>2360</v>
      </c>
      <c r="C41" s="105"/>
      <c r="D41" s="97"/>
      <c r="E41" s="142"/>
      <c r="F41" s="142"/>
      <c r="G41" s="142"/>
      <c r="H41" s="142"/>
      <c r="I41" s="52"/>
      <c r="J41" s="52"/>
    </row>
    <row r="42" spans="1:10" s="19" customFormat="1" ht="15" customHeight="1">
      <c r="A42" s="153" t="s">
        <v>202</v>
      </c>
      <c r="B42" s="152">
        <v>2370</v>
      </c>
      <c r="C42" s="105"/>
      <c r="D42" s="97"/>
      <c r="E42" s="142"/>
      <c r="F42" s="142"/>
      <c r="G42" s="142"/>
      <c r="H42" s="142"/>
      <c r="I42" s="52"/>
      <c r="J42" s="52"/>
    </row>
    <row r="43" spans="1:10" s="19" customFormat="1" ht="15" customHeight="1">
      <c r="A43" s="150" t="s">
        <v>55</v>
      </c>
      <c r="B43" s="155">
        <v>2300</v>
      </c>
      <c r="C43" s="106">
        <f>C30+C32+C33+C35+C36+C41+C42</f>
        <v>0</v>
      </c>
      <c r="D43" s="98">
        <f>D30+D32+D33+D35+D36+D41+D42</f>
        <v>0</v>
      </c>
      <c r="E43" s="142"/>
      <c r="F43" s="142"/>
      <c r="G43" s="142"/>
      <c r="H43" s="142"/>
      <c r="I43" s="52"/>
      <c r="J43" s="52"/>
    </row>
    <row r="44" spans="1:10" s="19" customFormat="1" ht="15" customHeight="1">
      <c r="A44" s="150" t="s">
        <v>56</v>
      </c>
      <c r="B44" s="155">
        <v>2400</v>
      </c>
      <c r="C44" s="105">
        <v>102</v>
      </c>
      <c r="D44" s="97">
        <v>102</v>
      </c>
      <c r="E44" s="142"/>
      <c r="F44" s="142"/>
      <c r="G44" s="142"/>
      <c r="H44" s="142"/>
      <c r="I44" s="52"/>
      <c r="J44" s="52"/>
    </row>
    <row r="45" spans="1:10" s="19" customFormat="1" ht="15" customHeight="1">
      <c r="A45" s="164" t="s">
        <v>53</v>
      </c>
      <c r="B45" s="165">
        <v>2000</v>
      </c>
      <c r="C45" s="107">
        <f>C44+C43+C28+C19</f>
        <v>12046</v>
      </c>
      <c r="D45" s="99">
        <f>D44+D43+D28+D19</f>
        <v>11997</v>
      </c>
      <c r="E45" s="142"/>
      <c r="F45" s="142"/>
      <c r="G45" s="142"/>
      <c r="H45" s="142"/>
      <c r="I45" s="52"/>
      <c r="J45" s="52"/>
    </row>
    <row r="46" spans="1:10" s="19" customFormat="1" ht="15" customHeight="1">
      <c r="A46" s="150" t="s">
        <v>57</v>
      </c>
      <c r="B46" s="111"/>
      <c r="C46" s="104"/>
      <c r="D46" s="96"/>
      <c r="E46" s="142"/>
      <c r="F46" s="142"/>
      <c r="G46" s="142"/>
      <c r="H46" s="142"/>
      <c r="I46" s="52"/>
      <c r="J46" s="52"/>
    </row>
    <row r="47" spans="1:10" s="19" customFormat="1" ht="15" customHeight="1">
      <c r="A47" s="150" t="s">
        <v>203</v>
      </c>
      <c r="B47" s="111"/>
      <c r="C47" s="104"/>
      <c r="D47" s="96"/>
      <c r="E47" s="142"/>
      <c r="F47" s="142"/>
      <c r="G47" s="142"/>
      <c r="H47" s="142"/>
      <c r="I47" s="52"/>
      <c r="J47" s="52"/>
    </row>
    <row r="48" spans="1:10" s="19" customFormat="1" ht="15" customHeight="1">
      <c r="A48" s="153" t="s">
        <v>204</v>
      </c>
      <c r="B48" s="152">
        <v>3110</v>
      </c>
      <c r="C48" s="105">
        <v>1482</v>
      </c>
      <c r="D48" s="97">
        <v>1291</v>
      </c>
      <c r="E48" s="142"/>
      <c r="F48" s="142"/>
      <c r="G48" s="142"/>
      <c r="H48" s="142"/>
      <c r="I48" s="52"/>
      <c r="J48" s="52"/>
    </row>
    <row r="49" spans="1:10" s="19" customFormat="1" ht="15" customHeight="1">
      <c r="A49" s="153" t="s">
        <v>205</v>
      </c>
      <c r="B49" s="152">
        <v>3120</v>
      </c>
      <c r="C49" s="105"/>
      <c r="D49" s="97"/>
      <c r="E49" s="142"/>
      <c r="F49" s="142"/>
      <c r="G49" s="142"/>
      <c r="H49" s="142"/>
      <c r="I49" s="52"/>
      <c r="J49" s="52"/>
    </row>
    <row r="50" spans="1:10" s="19" customFormat="1" ht="15" customHeight="1">
      <c r="A50" s="154" t="s">
        <v>206</v>
      </c>
      <c r="B50" s="152">
        <v>3121</v>
      </c>
      <c r="C50" s="105"/>
      <c r="D50" s="97"/>
      <c r="E50" s="142"/>
      <c r="F50" s="142"/>
      <c r="G50" s="142"/>
      <c r="H50" s="142"/>
      <c r="I50" s="52"/>
      <c r="J50" s="52"/>
    </row>
    <row r="51" spans="1:10" s="19" customFormat="1" ht="15" customHeight="1">
      <c r="A51" s="153" t="s">
        <v>207</v>
      </c>
      <c r="B51" s="152">
        <v>3130</v>
      </c>
      <c r="C51" s="108">
        <f>C52+C53</f>
        <v>0</v>
      </c>
      <c r="D51" s="100">
        <f>D52+D53</f>
        <v>0</v>
      </c>
      <c r="E51" s="142"/>
      <c r="F51" s="142"/>
      <c r="G51" s="142"/>
      <c r="H51" s="142"/>
      <c r="I51" s="52"/>
      <c r="J51" s="52"/>
    </row>
    <row r="52" spans="1:10" s="19" customFormat="1" ht="15" customHeight="1">
      <c r="A52" s="154" t="s">
        <v>208</v>
      </c>
      <c r="B52" s="152">
        <v>3131</v>
      </c>
      <c r="C52" s="105"/>
      <c r="D52" s="97"/>
      <c r="E52" s="142"/>
      <c r="F52" s="142"/>
      <c r="G52" s="142"/>
      <c r="H52" s="142"/>
      <c r="I52" s="52"/>
      <c r="J52" s="52"/>
    </row>
    <row r="53" spans="1:10" s="19" customFormat="1" ht="15" customHeight="1">
      <c r="A53" s="154" t="s">
        <v>209</v>
      </c>
      <c r="B53" s="152">
        <v>3132</v>
      </c>
      <c r="C53" s="105"/>
      <c r="D53" s="97"/>
      <c r="E53" s="142"/>
      <c r="F53" s="142"/>
      <c r="G53" s="142"/>
      <c r="H53" s="142"/>
      <c r="I53" s="52"/>
      <c r="J53" s="52"/>
    </row>
    <row r="54" spans="1:10" s="19" customFormat="1" ht="15" customHeight="1">
      <c r="A54" s="153" t="s">
        <v>210</v>
      </c>
      <c r="B54" s="152">
        <v>3140</v>
      </c>
      <c r="C54" s="105"/>
      <c r="D54" s="97">
        <v>3</v>
      </c>
      <c r="E54" s="142"/>
      <c r="F54" s="142"/>
      <c r="G54" s="142"/>
      <c r="H54" s="142"/>
      <c r="I54" s="52"/>
      <c r="J54" s="52"/>
    </row>
    <row r="55" spans="1:10" s="19" customFormat="1" ht="15" customHeight="1">
      <c r="A55" s="150" t="s">
        <v>45</v>
      </c>
      <c r="B55" s="155">
        <v>3100</v>
      </c>
      <c r="C55" s="106">
        <f>C48+C49+C5+C51+C54</f>
        <v>1482</v>
      </c>
      <c r="D55" s="98">
        <f>D48+D49+D5+D51+D54</f>
        <v>1294</v>
      </c>
      <c r="E55" s="142"/>
      <c r="F55" s="142"/>
      <c r="G55" s="142"/>
      <c r="H55" s="142"/>
      <c r="I55" s="52"/>
      <c r="J55" s="52"/>
    </row>
    <row r="56" spans="1:10" s="19" customFormat="1" ht="15" customHeight="1">
      <c r="A56" s="150" t="s">
        <v>58</v>
      </c>
      <c r="B56" s="111"/>
      <c r="C56" s="104"/>
      <c r="D56" s="96"/>
      <c r="E56" s="142"/>
      <c r="F56" s="142"/>
      <c r="G56" s="142"/>
      <c r="H56" s="142"/>
      <c r="I56" s="52"/>
      <c r="J56" s="52"/>
    </row>
    <row r="57" spans="1:10" s="19" customFormat="1" ht="15" customHeight="1">
      <c r="A57" s="153" t="s">
        <v>211</v>
      </c>
      <c r="B57" s="152">
        <v>3210</v>
      </c>
      <c r="C57" s="105">
        <v>1903</v>
      </c>
      <c r="D57" s="97">
        <v>1880</v>
      </c>
      <c r="E57" s="142"/>
      <c r="F57" s="142"/>
      <c r="G57" s="142"/>
      <c r="H57" s="142"/>
      <c r="I57" s="52"/>
      <c r="J57" s="52"/>
    </row>
    <row r="58" spans="1:10" s="19" customFormat="1" ht="15" customHeight="1">
      <c r="A58" s="154" t="s">
        <v>212</v>
      </c>
      <c r="B58" s="152">
        <v>3211</v>
      </c>
      <c r="C58" s="105"/>
      <c r="D58" s="97"/>
      <c r="E58" s="142"/>
      <c r="F58" s="142"/>
      <c r="G58" s="142"/>
      <c r="H58" s="142"/>
      <c r="I58" s="52"/>
      <c r="J58" s="52"/>
    </row>
    <row r="59" spans="1:10" s="19" customFormat="1" ht="15" customHeight="1">
      <c r="A59" s="153" t="s">
        <v>213</v>
      </c>
      <c r="B59" s="152">
        <v>3220</v>
      </c>
      <c r="C59" s="105"/>
      <c r="D59" s="97"/>
      <c r="E59" s="142"/>
      <c r="F59" s="142"/>
      <c r="G59" s="142"/>
      <c r="H59" s="142"/>
      <c r="I59" s="52"/>
      <c r="J59" s="52"/>
    </row>
    <row r="60" spans="1:10" s="19" customFormat="1" ht="15" customHeight="1">
      <c r="A60" s="154" t="s">
        <v>212</v>
      </c>
      <c r="B60" s="152">
        <v>3221</v>
      </c>
      <c r="C60" s="105"/>
      <c r="D60" s="97"/>
      <c r="E60" s="142"/>
      <c r="F60" s="142"/>
      <c r="G60" s="142"/>
      <c r="H60" s="142"/>
      <c r="I60" s="52"/>
      <c r="J60" s="52"/>
    </row>
    <row r="61" spans="1:10" s="19" customFormat="1" ht="15" customHeight="1">
      <c r="A61" s="153" t="s">
        <v>214</v>
      </c>
      <c r="B61" s="152">
        <v>3230</v>
      </c>
      <c r="C61" s="105"/>
      <c r="D61" s="97"/>
      <c r="E61" s="142"/>
      <c r="F61" s="142"/>
      <c r="G61" s="142"/>
      <c r="H61" s="142"/>
      <c r="I61" s="52"/>
      <c r="J61" s="52"/>
    </row>
    <row r="62" spans="1:10" s="19" customFormat="1" ht="15" customHeight="1">
      <c r="A62" s="154" t="s">
        <v>212</v>
      </c>
      <c r="B62" s="152">
        <v>3231</v>
      </c>
      <c r="C62" s="105"/>
      <c r="D62" s="97"/>
      <c r="E62" s="142"/>
      <c r="F62" s="142"/>
      <c r="G62" s="142"/>
      <c r="H62" s="142"/>
      <c r="I62" s="52"/>
      <c r="J62" s="52"/>
    </row>
    <row r="63" spans="1:10" s="19" customFormat="1" ht="15" customHeight="1">
      <c r="A63" s="153" t="s">
        <v>215</v>
      </c>
      <c r="B63" s="152">
        <v>3240</v>
      </c>
      <c r="C63" s="105">
        <v>60</v>
      </c>
      <c r="D63" s="97">
        <v>109</v>
      </c>
      <c r="E63" s="142"/>
      <c r="F63" s="142"/>
      <c r="G63" s="142"/>
      <c r="H63" s="142"/>
      <c r="I63" s="52"/>
      <c r="J63" s="52"/>
    </row>
    <row r="64" spans="1:10" s="19" customFormat="1" ht="15" customHeight="1">
      <c r="A64" s="154" t="s">
        <v>212</v>
      </c>
      <c r="B64" s="152">
        <v>3241</v>
      </c>
      <c r="C64" s="105"/>
      <c r="D64" s="97"/>
      <c r="E64" s="142"/>
      <c r="F64" s="142"/>
      <c r="G64" s="142"/>
      <c r="H64" s="142"/>
      <c r="I64" s="52"/>
      <c r="J64" s="52"/>
    </row>
    <row r="65" spans="1:10" s="19" customFormat="1" ht="15" customHeight="1">
      <c r="A65" s="150" t="s">
        <v>71</v>
      </c>
      <c r="B65" s="155">
        <v>3200</v>
      </c>
      <c r="C65" s="106">
        <f>C57+C59+C61+C63</f>
        <v>1963</v>
      </c>
      <c r="D65" s="98">
        <f>D57+D59+D61+D63</f>
        <v>1989</v>
      </c>
      <c r="E65" s="142"/>
      <c r="F65" s="142"/>
      <c r="G65" s="142"/>
      <c r="H65" s="142"/>
      <c r="I65" s="52"/>
      <c r="J65" s="52"/>
    </row>
    <row r="66" spans="1:10" s="19" customFormat="1" ht="15" customHeight="1">
      <c r="A66" s="150" t="s">
        <v>59</v>
      </c>
      <c r="B66" s="111"/>
      <c r="C66" s="104"/>
      <c r="D66" s="96"/>
      <c r="E66" s="142"/>
      <c r="F66" s="142"/>
      <c r="G66" s="142"/>
      <c r="H66" s="142"/>
      <c r="I66" s="52"/>
      <c r="J66" s="52"/>
    </row>
    <row r="67" spans="1:10" s="19" customFormat="1" ht="15" customHeight="1">
      <c r="A67" s="153" t="s">
        <v>191</v>
      </c>
      <c r="B67" s="152">
        <v>3310</v>
      </c>
      <c r="C67" s="105"/>
      <c r="D67" s="97"/>
      <c r="E67" s="142"/>
      <c r="F67" s="142"/>
      <c r="G67" s="142"/>
      <c r="H67" s="142"/>
      <c r="I67" s="52"/>
      <c r="J67" s="52"/>
    </row>
    <row r="68" spans="1:10" s="19" customFormat="1" ht="15" customHeight="1">
      <c r="A68" s="153" t="s">
        <v>202</v>
      </c>
      <c r="B68" s="152">
        <v>3320</v>
      </c>
      <c r="C68" s="105"/>
      <c r="D68" s="97"/>
      <c r="E68" s="142"/>
      <c r="F68" s="142"/>
      <c r="G68" s="142"/>
      <c r="H68" s="142"/>
      <c r="I68" s="52"/>
      <c r="J68" s="52"/>
    </row>
    <row r="69" spans="1:10" s="19" customFormat="1" ht="15" customHeight="1">
      <c r="A69" s="153" t="s">
        <v>216</v>
      </c>
      <c r="B69" s="152">
        <v>3330</v>
      </c>
      <c r="C69" s="108">
        <f>C71+C72+C73</f>
        <v>0</v>
      </c>
      <c r="D69" s="100">
        <f>D71+D72+D73</f>
        <v>0</v>
      </c>
      <c r="E69" s="142"/>
      <c r="F69" s="142"/>
      <c r="G69" s="142"/>
      <c r="H69" s="142"/>
      <c r="I69" s="52"/>
      <c r="J69" s="52"/>
    </row>
    <row r="70" spans="1:10" s="19" customFormat="1" ht="15" customHeight="1">
      <c r="A70" s="154" t="s">
        <v>197</v>
      </c>
      <c r="B70" s="111"/>
      <c r="C70" s="109"/>
      <c r="D70" s="101"/>
      <c r="E70" s="142"/>
      <c r="F70" s="142"/>
      <c r="G70" s="142"/>
      <c r="H70" s="142"/>
      <c r="I70" s="52"/>
      <c r="J70" s="52"/>
    </row>
    <row r="71" spans="1:10" s="19" customFormat="1" ht="15" customHeight="1">
      <c r="A71" s="154" t="s">
        <v>198</v>
      </c>
      <c r="B71" s="152">
        <v>3331</v>
      </c>
      <c r="C71" s="105"/>
      <c r="D71" s="97"/>
      <c r="E71" s="142"/>
      <c r="F71" s="142"/>
      <c r="G71" s="142"/>
      <c r="H71" s="142"/>
      <c r="I71" s="52"/>
      <c r="J71" s="52"/>
    </row>
    <row r="72" spans="1:10" s="19" customFormat="1" ht="15" customHeight="1">
      <c r="A72" s="154" t="s">
        <v>199</v>
      </c>
      <c r="B72" s="152">
        <v>3332</v>
      </c>
      <c r="C72" s="105"/>
      <c r="D72" s="97"/>
      <c r="E72" s="142"/>
      <c r="F72" s="142"/>
      <c r="G72" s="142"/>
      <c r="H72" s="142"/>
      <c r="I72" s="52"/>
      <c r="J72" s="52"/>
    </row>
    <row r="73" spans="1:10" s="19" customFormat="1" ht="15" customHeight="1">
      <c r="A73" s="154" t="s">
        <v>200</v>
      </c>
      <c r="B73" s="152">
        <v>3333</v>
      </c>
      <c r="C73" s="105"/>
      <c r="D73" s="97"/>
      <c r="E73" s="142"/>
      <c r="F73" s="142"/>
      <c r="G73" s="142"/>
      <c r="H73" s="142"/>
      <c r="I73" s="52"/>
      <c r="J73" s="52"/>
    </row>
    <row r="74" spans="1:10" s="19" customFormat="1" ht="15" customHeight="1">
      <c r="A74" s="150" t="s">
        <v>55</v>
      </c>
      <c r="B74" s="155">
        <v>3300</v>
      </c>
      <c r="C74" s="106">
        <f>C67+C68+C69</f>
        <v>0</v>
      </c>
      <c r="D74" s="98">
        <f>D67+D68+D69</f>
        <v>0</v>
      </c>
      <c r="E74" s="142"/>
      <c r="F74" s="142"/>
      <c r="G74" s="142"/>
      <c r="H74" s="142"/>
      <c r="I74" s="52"/>
      <c r="J74" s="52"/>
    </row>
    <row r="75" spans="1:10" s="19" customFormat="1" ht="15" customHeight="1">
      <c r="A75" s="150" t="s">
        <v>61</v>
      </c>
      <c r="B75" s="111"/>
      <c r="C75" s="104"/>
      <c r="D75" s="96"/>
      <c r="E75" s="142"/>
      <c r="F75" s="142"/>
      <c r="G75" s="142"/>
      <c r="H75" s="142"/>
      <c r="I75" s="52"/>
      <c r="J75" s="52"/>
    </row>
    <row r="76" spans="1:10" s="19" customFormat="1" ht="15" customHeight="1">
      <c r="A76" s="153" t="s">
        <v>217</v>
      </c>
      <c r="B76" s="152">
        <v>3410</v>
      </c>
      <c r="C76" s="108">
        <f>SUM(C77:C81)</f>
        <v>5791</v>
      </c>
      <c r="D76" s="100">
        <f>SUM(D77:D81)</f>
        <v>5832</v>
      </c>
      <c r="E76" s="142"/>
      <c r="F76" s="142"/>
      <c r="G76" s="142"/>
      <c r="H76" s="142"/>
      <c r="I76" s="52"/>
      <c r="J76" s="52"/>
    </row>
    <row r="77" spans="1:10" s="19" customFormat="1" ht="15" customHeight="1">
      <c r="A77" s="154" t="s">
        <v>218</v>
      </c>
      <c r="B77" s="152">
        <v>3411</v>
      </c>
      <c r="C77" s="105">
        <v>148</v>
      </c>
      <c r="D77" s="97">
        <v>156</v>
      </c>
      <c r="E77" s="142"/>
      <c r="F77" s="142"/>
      <c r="G77" s="142"/>
      <c r="H77" s="142"/>
      <c r="I77" s="52"/>
      <c r="J77" s="52"/>
    </row>
    <row r="78" spans="1:10" s="19" customFormat="1" ht="15" customHeight="1">
      <c r="A78" s="154" t="s">
        <v>219</v>
      </c>
      <c r="B78" s="152">
        <v>3412</v>
      </c>
      <c r="C78" s="105"/>
      <c r="D78" s="97"/>
      <c r="E78" s="142"/>
      <c r="F78" s="142"/>
      <c r="G78" s="142"/>
      <c r="H78" s="142"/>
      <c r="I78" s="52"/>
      <c r="J78" s="52"/>
    </row>
    <row r="79" spans="1:10" s="19" customFormat="1" ht="15" customHeight="1">
      <c r="A79" s="154" t="s">
        <v>220</v>
      </c>
      <c r="B79" s="152">
        <v>3413</v>
      </c>
      <c r="C79" s="105">
        <v>5643</v>
      </c>
      <c r="D79" s="97">
        <v>5676</v>
      </c>
      <c r="E79" s="142"/>
      <c r="F79" s="142"/>
      <c r="G79" s="142"/>
      <c r="H79" s="142"/>
      <c r="I79" s="52"/>
      <c r="J79" s="52"/>
    </row>
    <row r="80" spans="1:10" s="19" customFormat="1" ht="15" customHeight="1">
      <c r="A80" s="154" t="s">
        <v>221</v>
      </c>
      <c r="B80" s="152">
        <v>3414</v>
      </c>
      <c r="C80" s="105"/>
      <c r="D80" s="97"/>
      <c r="E80" s="142"/>
      <c r="F80" s="142"/>
      <c r="G80" s="142"/>
      <c r="H80" s="142"/>
      <c r="I80" s="52"/>
      <c r="J80" s="52"/>
    </row>
    <row r="81" spans="1:10" s="19" customFormat="1" ht="15" customHeight="1">
      <c r="A81" s="154" t="s">
        <v>158</v>
      </c>
      <c r="B81" s="152">
        <v>3415</v>
      </c>
      <c r="C81" s="105"/>
      <c r="D81" s="97"/>
      <c r="E81" s="142"/>
      <c r="F81" s="142"/>
      <c r="G81" s="142"/>
      <c r="H81" s="142"/>
      <c r="I81" s="52"/>
      <c r="J81" s="52"/>
    </row>
    <row r="82" spans="1:10" s="19" customFormat="1" ht="15" customHeight="1">
      <c r="A82" s="153" t="s">
        <v>222</v>
      </c>
      <c r="B82" s="152">
        <v>3420</v>
      </c>
      <c r="C82" s="105"/>
      <c r="D82" s="97"/>
      <c r="E82" s="142"/>
      <c r="F82" s="142"/>
      <c r="G82" s="142"/>
      <c r="H82" s="142"/>
      <c r="I82" s="52"/>
      <c r="J82" s="52"/>
    </row>
    <row r="83" spans="1:10" s="19" customFormat="1" ht="15" customHeight="1">
      <c r="A83" s="153" t="s">
        <v>218</v>
      </c>
      <c r="B83" s="152">
        <v>3421</v>
      </c>
      <c r="C83" s="105"/>
      <c r="D83" s="97"/>
      <c r="E83" s="142"/>
      <c r="F83" s="142"/>
      <c r="G83" s="142"/>
      <c r="H83" s="142"/>
      <c r="I83" s="52"/>
      <c r="J83" s="52"/>
    </row>
    <row r="84" spans="1:10" s="19" customFormat="1" ht="15" customHeight="1">
      <c r="A84" s="153" t="s">
        <v>223</v>
      </c>
      <c r="B84" s="152">
        <v>3422</v>
      </c>
      <c r="C84" s="105"/>
      <c r="D84" s="97"/>
      <c r="E84" s="142"/>
      <c r="F84" s="142"/>
      <c r="G84" s="142"/>
      <c r="H84" s="142"/>
      <c r="I84" s="52"/>
      <c r="J84" s="52"/>
    </row>
    <row r="85" spans="1:10" s="19" customFormat="1" ht="15" customHeight="1">
      <c r="A85" s="153" t="s">
        <v>224</v>
      </c>
      <c r="B85" s="152">
        <v>3423</v>
      </c>
      <c r="C85" s="105"/>
      <c r="D85" s="97"/>
      <c r="E85" s="142"/>
      <c r="F85" s="142"/>
      <c r="G85" s="142"/>
      <c r="H85" s="142"/>
      <c r="I85" s="52"/>
      <c r="J85" s="52"/>
    </row>
    <row r="86" spans="1:10" s="19" customFormat="1" ht="15" customHeight="1">
      <c r="A86" s="153" t="s">
        <v>225</v>
      </c>
      <c r="B86" s="152">
        <v>3424</v>
      </c>
      <c r="C86" s="105"/>
      <c r="D86" s="97"/>
      <c r="E86" s="142"/>
      <c r="F86" s="142"/>
      <c r="G86" s="142"/>
      <c r="H86" s="142"/>
      <c r="I86" s="52"/>
      <c r="J86" s="52"/>
    </row>
    <row r="87" spans="1:10" s="19" customFormat="1" ht="15" customHeight="1">
      <c r="A87" s="150" t="s">
        <v>46</v>
      </c>
      <c r="B87" s="155">
        <v>3400</v>
      </c>
      <c r="C87" s="106">
        <f>C76+C82+C83+C84+C85+C86</f>
        <v>5791</v>
      </c>
      <c r="D87" s="98">
        <f>D76+D82+D83+D84+D85+D86</f>
        <v>5832</v>
      </c>
      <c r="E87" s="142"/>
      <c r="F87" s="142"/>
      <c r="G87" s="142"/>
      <c r="H87" s="142"/>
      <c r="I87" s="52"/>
      <c r="J87" s="52"/>
    </row>
    <row r="88" spans="1:10" s="19" customFormat="1" ht="15" customHeight="1">
      <c r="A88" s="150" t="s">
        <v>60</v>
      </c>
      <c r="B88" s="155">
        <v>3000</v>
      </c>
      <c r="C88" s="106">
        <f>C55+C65+C74+C87</f>
        <v>9236</v>
      </c>
      <c r="D88" s="98">
        <f>D55+D65+D74+D87</f>
        <v>9115</v>
      </c>
      <c r="E88" s="142"/>
      <c r="F88" s="142"/>
      <c r="G88" s="142"/>
      <c r="H88" s="142"/>
      <c r="I88" s="52"/>
      <c r="J88" s="52"/>
    </row>
    <row r="89" spans="1:10" s="19" customFormat="1" ht="15" customHeight="1">
      <c r="A89" s="150" t="s">
        <v>63</v>
      </c>
      <c r="B89" s="155">
        <v>4000</v>
      </c>
      <c r="C89" s="105">
        <v>30</v>
      </c>
      <c r="D89" s="97">
        <v>59</v>
      </c>
      <c r="E89" s="142"/>
      <c r="F89" s="142"/>
      <c r="G89" s="142"/>
      <c r="H89" s="142"/>
      <c r="I89" s="52"/>
      <c r="J89" s="52"/>
    </row>
    <row r="90" spans="1:10" s="19" customFormat="1" ht="15" customHeight="1" thickBot="1">
      <c r="A90" s="156" t="s">
        <v>64</v>
      </c>
      <c r="B90" s="157">
        <v>4500</v>
      </c>
      <c r="C90" s="110">
        <f>C11+C45+C88+C89</f>
        <v>21312</v>
      </c>
      <c r="D90" s="102">
        <f>D11+D45+D88+D89</f>
        <v>21171</v>
      </c>
      <c r="E90" s="142"/>
      <c r="F90" s="142"/>
      <c r="G90" s="142"/>
      <c r="H90" s="142"/>
      <c r="I90" s="52"/>
      <c r="J90" s="52"/>
    </row>
    <row r="91" spans="1:10" s="19" customFormat="1" ht="15" customHeight="1">
      <c r="A91" s="142"/>
      <c r="B91" s="142"/>
      <c r="C91" s="142"/>
      <c r="D91" s="142"/>
      <c r="E91" s="142"/>
      <c r="F91" s="142"/>
      <c r="G91" s="142"/>
      <c r="H91" s="142"/>
      <c r="I91" s="52"/>
      <c r="J91" s="52"/>
    </row>
    <row r="92" spans="1:10" s="19" customFormat="1" ht="15" customHeight="1" thickBot="1">
      <c r="A92" s="142"/>
      <c r="B92" s="142"/>
      <c r="C92" s="142"/>
      <c r="D92" s="142"/>
      <c r="E92" s="142"/>
      <c r="F92" s="142"/>
      <c r="G92" s="142"/>
      <c r="H92" s="142"/>
      <c r="I92" s="52"/>
      <c r="J92" s="52"/>
    </row>
    <row r="93" spans="1:10" s="19" customFormat="1" ht="15" customHeight="1" thickBot="1">
      <c r="A93" s="270" t="s">
        <v>36</v>
      </c>
      <c r="B93" s="271"/>
      <c r="C93" s="272"/>
      <c r="D93" s="273"/>
      <c r="E93" s="142"/>
      <c r="F93" s="142"/>
      <c r="G93" s="142"/>
      <c r="H93" s="142"/>
      <c r="I93" s="52"/>
      <c r="J93" s="52"/>
    </row>
    <row r="94" spans="1:10" s="19" customFormat="1" ht="15" customHeight="1">
      <c r="A94" s="279" t="s">
        <v>37</v>
      </c>
      <c r="B94" s="274" t="s">
        <v>38</v>
      </c>
      <c r="C94" s="277" t="s">
        <v>39</v>
      </c>
      <c r="D94" s="278"/>
      <c r="E94" s="142"/>
      <c r="F94" s="142"/>
      <c r="G94" s="142"/>
      <c r="H94" s="142"/>
      <c r="I94" s="52"/>
      <c r="J94" s="52"/>
    </row>
    <row r="95" spans="1:10" s="19" customFormat="1" ht="15" customHeight="1">
      <c r="A95" s="280"/>
      <c r="B95" s="275"/>
      <c r="C95" s="146" t="s">
        <v>374</v>
      </c>
      <c r="D95" s="147" t="s">
        <v>375</v>
      </c>
      <c r="E95" s="142"/>
      <c r="F95" s="142"/>
      <c r="G95" s="142"/>
      <c r="H95" s="142"/>
      <c r="I95" s="52"/>
      <c r="J95" s="52"/>
    </row>
    <row r="96" spans="1:10" s="19" customFormat="1" ht="16.2" thickBot="1">
      <c r="A96" s="281"/>
      <c r="B96" s="276"/>
      <c r="C96" s="123" t="str">
        <f>'обща информация'!$G$12</f>
        <v>първо трим.2020 г.</v>
      </c>
      <c r="D96" s="94" t="str">
        <f>D10</f>
        <v>първо трим. 2019 г.</v>
      </c>
      <c r="E96" s="142"/>
      <c r="F96" s="142"/>
      <c r="G96" s="142"/>
      <c r="H96" s="142"/>
      <c r="I96" s="52"/>
      <c r="J96" s="52"/>
    </row>
    <row r="97" spans="1:10" s="19" customFormat="1" ht="15" customHeight="1">
      <c r="A97" s="149" t="s">
        <v>40</v>
      </c>
      <c r="B97" s="116"/>
      <c r="C97" s="114"/>
      <c r="D97" s="113"/>
      <c r="E97" s="142"/>
      <c r="F97" s="142"/>
      <c r="G97" s="142"/>
      <c r="H97" s="142"/>
      <c r="I97" s="52"/>
      <c r="J97" s="52"/>
    </row>
    <row r="98" spans="1:10" s="19" customFormat="1" ht="15" customHeight="1">
      <c r="A98" s="150" t="s">
        <v>42</v>
      </c>
      <c r="B98" s="155">
        <v>5100</v>
      </c>
      <c r="C98" s="106">
        <f>C99+C102</f>
        <v>197</v>
      </c>
      <c r="D98" s="98">
        <f>D99+D102</f>
        <v>197</v>
      </c>
      <c r="E98" s="142"/>
      <c r="F98" s="142"/>
      <c r="G98" s="142"/>
      <c r="H98" s="142"/>
      <c r="I98" s="52"/>
      <c r="J98" s="52"/>
    </row>
    <row r="99" spans="1:10" s="19" customFormat="1" ht="15" customHeight="1">
      <c r="A99" s="153" t="s">
        <v>226</v>
      </c>
      <c r="B99" s="152">
        <v>5110</v>
      </c>
      <c r="C99" s="106">
        <f>SUM(C100:C101)</f>
        <v>0</v>
      </c>
      <c r="D99" s="98">
        <f>SUM(D100:D101)</f>
        <v>0</v>
      </c>
      <c r="E99" s="142"/>
      <c r="F99" s="142"/>
      <c r="G99" s="142"/>
      <c r="H99" s="142"/>
      <c r="I99" s="52"/>
      <c r="J99" s="52"/>
    </row>
    <row r="100" spans="1:10" s="19" customFormat="1" ht="15" customHeight="1">
      <c r="A100" s="154" t="s">
        <v>227</v>
      </c>
      <c r="B100" s="152">
        <v>5111</v>
      </c>
      <c r="C100" s="105"/>
      <c r="D100" s="97"/>
      <c r="E100" s="142"/>
      <c r="F100" s="142"/>
      <c r="G100" s="142"/>
      <c r="H100" s="142"/>
      <c r="I100" s="52"/>
      <c r="J100" s="52"/>
    </row>
    <row r="101" spans="1:10" s="19" customFormat="1" ht="15" customHeight="1">
      <c r="A101" s="154" t="s">
        <v>228</v>
      </c>
      <c r="B101" s="152">
        <v>5112</v>
      </c>
      <c r="C101" s="105"/>
      <c r="D101" s="97"/>
      <c r="E101" s="142"/>
      <c r="F101" s="142"/>
      <c r="G101" s="142"/>
      <c r="H101" s="142"/>
      <c r="I101" s="52"/>
      <c r="J101" s="52"/>
    </row>
    <row r="102" spans="1:10" s="19" customFormat="1" ht="15" customHeight="1">
      <c r="A102" s="153" t="s">
        <v>229</v>
      </c>
      <c r="B102" s="152">
        <v>5120</v>
      </c>
      <c r="C102" s="105">
        <v>197</v>
      </c>
      <c r="D102" s="97">
        <v>197</v>
      </c>
      <c r="E102" s="142"/>
      <c r="F102" s="142"/>
      <c r="G102" s="142"/>
      <c r="H102" s="142"/>
      <c r="I102" s="52"/>
      <c r="J102" s="52"/>
    </row>
    <row r="103" spans="1:10" s="19" customFormat="1" ht="15" customHeight="1">
      <c r="A103" s="154" t="s">
        <v>230</v>
      </c>
      <c r="B103" s="152">
        <v>5121</v>
      </c>
      <c r="C103" s="105"/>
      <c r="D103" s="97"/>
      <c r="E103" s="142"/>
      <c r="F103" s="142"/>
      <c r="G103" s="142"/>
      <c r="H103" s="142"/>
      <c r="I103" s="52"/>
      <c r="J103" s="52"/>
    </row>
    <row r="104" spans="1:10" s="19" customFormat="1" ht="15" customHeight="1">
      <c r="A104" s="150" t="s">
        <v>231</v>
      </c>
      <c r="B104" s="155">
        <v>5200</v>
      </c>
      <c r="C104" s="105"/>
      <c r="D104" s="97"/>
      <c r="E104" s="142"/>
      <c r="F104" s="142"/>
      <c r="G104" s="142"/>
      <c r="H104" s="142"/>
      <c r="I104" s="52"/>
      <c r="J104" s="52"/>
    </row>
    <row r="105" spans="1:10" s="19" customFormat="1" ht="15" customHeight="1">
      <c r="A105" s="150" t="s">
        <v>232</v>
      </c>
      <c r="B105" s="155">
        <v>5300</v>
      </c>
      <c r="C105" s="105">
        <v>2933</v>
      </c>
      <c r="D105" s="97">
        <v>2933</v>
      </c>
      <c r="E105" s="142"/>
      <c r="F105" s="142"/>
      <c r="G105" s="142"/>
      <c r="H105" s="142"/>
      <c r="I105" s="52"/>
      <c r="J105" s="52"/>
    </row>
    <row r="106" spans="1:10" s="19" customFormat="1" ht="15" customHeight="1">
      <c r="A106" s="154" t="s">
        <v>233</v>
      </c>
      <c r="B106" s="152">
        <v>5310</v>
      </c>
      <c r="C106" s="105"/>
      <c r="D106" s="97"/>
      <c r="E106" s="142"/>
      <c r="F106" s="142"/>
      <c r="G106" s="142"/>
      <c r="H106" s="142"/>
      <c r="I106" s="52"/>
      <c r="J106" s="52"/>
    </row>
    <row r="107" spans="1:10" s="19" customFormat="1" ht="15" customHeight="1">
      <c r="A107" s="150" t="s">
        <v>44</v>
      </c>
      <c r="B107" s="111"/>
      <c r="C107" s="106">
        <v>0</v>
      </c>
      <c r="D107" s="98">
        <v>0</v>
      </c>
      <c r="E107" s="142"/>
      <c r="F107" s="142"/>
      <c r="G107" s="142"/>
      <c r="H107" s="142"/>
      <c r="I107" s="52"/>
      <c r="J107" s="52"/>
    </row>
    <row r="108" spans="1:10" s="19" customFormat="1" ht="15" customHeight="1">
      <c r="A108" s="153" t="s">
        <v>234</v>
      </c>
      <c r="B108" s="152">
        <v>5410</v>
      </c>
      <c r="C108" s="105"/>
      <c r="D108" s="97"/>
      <c r="E108" s="142"/>
      <c r="F108" s="142"/>
      <c r="G108" s="142"/>
      <c r="H108" s="142"/>
      <c r="I108" s="52"/>
      <c r="J108" s="52"/>
    </row>
    <row r="109" spans="1:10" s="19" customFormat="1" ht="15" customHeight="1">
      <c r="A109" s="153" t="s">
        <v>235</v>
      </c>
      <c r="B109" s="152">
        <v>5420</v>
      </c>
      <c r="C109" s="105"/>
      <c r="D109" s="97"/>
      <c r="E109" s="142"/>
      <c r="F109" s="142"/>
      <c r="G109" s="142"/>
      <c r="H109" s="142"/>
      <c r="I109" s="52"/>
      <c r="J109" s="52"/>
    </row>
    <row r="110" spans="1:10" s="19" customFormat="1" ht="15" customHeight="1">
      <c r="A110" s="153" t="s">
        <v>236</v>
      </c>
      <c r="B110" s="152">
        <v>5430</v>
      </c>
      <c r="C110" s="105"/>
      <c r="D110" s="97"/>
      <c r="E110" s="142"/>
      <c r="F110" s="142"/>
      <c r="G110" s="142"/>
      <c r="H110" s="142"/>
      <c r="I110" s="52"/>
      <c r="J110" s="52"/>
    </row>
    <row r="111" spans="1:10" s="19" customFormat="1" ht="15" customHeight="1">
      <c r="A111" s="153" t="s">
        <v>237</v>
      </c>
      <c r="B111" s="152">
        <v>5440</v>
      </c>
      <c r="C111" s="105">
        <v>11445</v>
      </c>
      <c r="D111" s="97">
        <v>11445</v>
      </c>
      <c r="E111" s="142"/>
      <c r="F111" s="142"/>
      <c r="G111" s="142"/>
      <c r="H111" s="142"/>
      <c r="I111" s="52"/>
      <c r="J111" s="52"/>
    </row>
    <row r="112" spans="1:10" s="19" customFormat="1" ht="15" customHeight="1">
      <c r="A112" s="154" t="s">
        <v>238</v>
      </c>
      <c r="B112" s="152">
        <v>5441</v>
      </c>
      <c r="C112" s="105"/>
      <c r="D112" s="97"/>
      <c r="E112" s="142"/>
      <c r="F112" s="142"/>
      <c r="G112" s="142"/>
      <c r="H112" s="142"/>
      <c r="I112" s="52"/>
      <c r="J112" s="52"/>
    </row>
    <row r="113" spans="1:10" s="19" customFormat="1" ht="15" customHeight="1">
      <c r="A113" s="150" t="s">
        <v>239</v>
      </c>
      <c r="B113" s="155">
        <v>5400</v>
      </c>
      <c r="C113" s="106">
        <f>SUM(C108:C111)</f>
        <v>11445</v>
      </c>
      <c r="D113" s="144">
        <f>SUM(D108:D111)</f>
        <v>11445</v>
      </c>
      <c r="E113" s="142"/>
      <c r="F113" s="142"/>
      <c r="G113" s="142"/>
      <c r="H113" s="142"/>
      <c r="I113" s="52"/>
      <c r="J113" s="52"/>
    </row>
    <row r="114" spans="1:10" s="19" customFormat="1" ht="15" customHeight="1">
      <c r="A114" s="150" t="s">
        <v>48</v>
      </c>
      <c r="B114" s="111"/>
      <c r="C114" s="104"/>
      <c r="D114" s="96"/>
      <c r="E114" s="142"/>
      <c r="F114" s="142"/>
      <c r="G114" s="142"/>
      <c r="H114" s="142"/>
      <c r="I114" s="52"/>
      <c r="J114" s="52"/>
    </row>
    <row r="115" spans="1:10" s="19" customFormat="1" ht="15" customHeight="1">
      <c r="A115" s="153" t="s">
        <v>240</v>
      </c>
      <c r="B115" s="152">
        <v>5510</v>
      </c>
      <c r="C115" s="105">
        <v>790</v>
      </c>
      <c r="D115" s="97">
        <v>50</v>
      </c>
      <c r="E115" s="142"/>
      <c r="F115" s="142"/>
      <c r="G115" s="142"/>
      <c r="H115" s="142"/>
      <c r="I115" s="52"/>
      <c r="J115" s="52"/>
    </row>
    <row r="116" spans="1:10" s="19" customFormat="1" ht="15" customHeight="1">
      <c r="A116" s="153" t="s">
        <v>241</v>
      </c>
      <c r="B116" s="152">
        <v>5520</v>
      </c>
      <c r="C116" s="105">
        <v>-202</v>
      </c>
      <c r="D116" s="97">
        <v>-202</v>
      </c>
      <c r="E116" s="142"/>
      <c r="F116" s="142"/>
      <c r="G116" s="142"/>
      <c r="H116" s="142"/>
      <c r="I116" s="52"/>
      <c r="J116" s="52"/>
    </row>
    <row r="117" spans="1:10" s="19" customFormat="1" ht="15" customHeight="1">
      <c r="A117" s="150" t="s">
        <v>49</v>
      </c>
      <c r="B117" s="155">
        <v>5500</v>
      </c>
      <c r="C117" s="106">
        <f>SUM(C115:C116)</f>
        <v>588</v>
      </c>
      <c r="D117" s="98">
        <f>SUM(D115:D116)</f>
        <v>-152</v>
      </c>
      <c r="E117" s="142"/>
      <c r="F117" s="142"/>
      <c r="G117" s="142"/>
      <c r="H117" s="142"/>
      <c r="I117" s="52"/>
      <c r="J117" s="52"/>
    </row>
    <row r="118" spans="1:10" s="19" customFormat="1" ht="15" customHeight="1">
      <c r="A118" s="150" t="s">
        <v>242</v>
      </c>
      <c r="B118" s="155">
        <v>5600</v>
      </c>
      <c r="C118" s="105">
        <v>174</v>
      </c>
      <c r="D118" s="97">
        <v>740</v>
      </c>
      <c r="E118" s="142"/>
      <c r="F118" s="142"/>
      <c r="G118" s="142"/>
      <c r="H118" s="142"/>
      <c r="I118" s="52"/>
      <c r="J118" s="52"/>
    </row>
    <row r="119" spans="1:10" s="19" customFormat="1" ht="15" customHeight="1">
      <c r="A119" s="150" t="s">
        <v>50</v>
      </c>
      <c r="B119" s="155">
        <v>5000</v>
      </c>
      <c r="C119" s="106">
        <f>C98+C104+C105+C107+C113+C117+C118</f>
        <v>15337</v>
      </c>
      <c r="D119" s="144">
        <f>D98+D104+D105+D107+D113+D117+D118</f>
        <v>15163</v>
      </c>
      <c r="E119" s="142"/>
      <c r="F119" s="142"/>
      <c r="G119" s="142"/>
      <c r="H119" s="142"/>
      <c r="I119" s="52"/>
      <c r="J119" s="52"/>
    </row>
    <row r="120" spans="1:10" s="19" customFormat="1" ht="15" customHeight="1">
      <c r="A120" s="150" t="s">
        <v>51</v>
      </c>
      <c r="B120" s="111"/>
      <c r="C120" s="106">
        <f>C121+C122+C124</f>
        <v>722</v>
      </c>
      <c r="D120" s="98">
        <f>D121+D122+D124</f>
        <v>742</v>
      </c>
      <c r="E120" s="142"/>
      <c r="F120" s="142"/>
      <c r="G120" s="142"/>
      <c r="H120" s="142"/>
      <c r="I120" s="52"/>
      <c r="J120" s="52"/>
    </row>
    <row r="121" spans="1:10" s="19" customFormat="1" ht="15" customHeight="1">
      <c r="A121" s="153" t="s">
        <v>243</v>
      </c>
      <c r="B121" s="152">
        <v>6100</v>
      </c>
      <c r="C121" s="105">
        <v>627</v>
      </c>
      <c r="D121" s="97">
        <v>647</v>
      </c>
      <c r="E121" s="142"/>
      <c r="F121" s="142"/>
      <c r="G121" s="142"/>
      <c r="H121" s="142"/>
      <c r="I121" s="52"/>
      <c r="J121" s="52"/>
    </row>
    <row r="122" spans="1:10" s="19" customFormat="1" ht="15" customHeight="1">
      <c r="A122" s="153" t="s">
        <v>244</v>
      </c>
      <c r="B122" s="152">
        <v>6200</v>
      </c>
      <c r="C122" s="105"/>
      <c r="D122" s="97"/>
      <c r="E122" s="142"/>
      <c r="F122" s="142"/>
      <c r="G122" s="142"/>
      <c r="H122" s="142"/>
      <c r="I122" s="52"/>
      <c r="J122" s="52"/>
    </row>
    <row r="123" spans="1:10" s="19" customFormat="1" ht="15" customHeight="1">
      <c r="A123" s="154" t="s">
        <v>245</v>
      </c>
      <c r="B123" s="152">
        <v>6210</v>
      </c>
      <c r="C123" s="105"/>
      <c r="D123" s="97"/>
      <c r="E123" s="142"/>
      <c r="F123" s="142"/>
      <c r="G123" s="142"/>
      <c r="H123" s="142"/>
      <c r="I123" s="52"/>
      <c r="J123" s="52"/>
    </row>
    <row r="124" spans="1:10" s="19" customFormat="1" ht="15" customHeight="1">
      <c r="A124" s="153" t="s">
        <v>246</v>
      </c>
      <c r="B124" s="152">
        <v>6300</v>
      </c>
      <c r="C124" s="105">
        <v>95</v>
      </c>
      <c r="D124" s="97">
        <v>95</v>
      </c>
      <c r="E124" s="142"/>
      <c r="F124" s="142"/>
      <c r="G124" s="142"/>
      <c r="H124" s="142"/>
      <c r="I124" s="52"/>
      <c r="J124" s="52"/>
    </row>
    <row r="125" spans="1:10" s="19" customFormat="1" ht="15" customHeight="1">
      <c r="A125" s="150" t="s">
        <v>53</v>
      </c>
      <c r="B125" s="155">
        <v>6000</v>
      </c>
      <c r="C125" s="106">
        <f>C120</f>
        <v>722</v>
      </c>
      <c r="D125" s="98">
        <f>D120</f>
        <v>742</v>
      </c>
      <c r="E125" s="142"/>
      <c r="F125" s="142"/>
      <c r="G125" s="142"/>
      <c r="H125" s="142"/>
      <c r="I125" s="52"/>
      <c r="J125" s="52"/>
    </row>
    <row r="126" spans="1:10" s="19" customFormat="1" ht="15" customHeight="1">
      <c r="A126" s="150" t="s">
        <v>54</v>
      </c>
      <c r="B126" s="111"/>
      <c r="C126" s="104"/>
      <c r="D126" s="96"/>
      <c r="E126" s="142"/>
      <c r="F126" s="142"/>
      <c r="G126" s="142"/>
      <c r="H126" s="142"/>
      <c r="I126" s="52"/>
      <c r="J126" s="52"/>
    </row>
    <row r="127" spans="1:10" s="19" customFormat="1" ht="15" customHeight="1">
      <c r="A127" s="153" t="s">
        <v>247</v>
      </c>
      <c r="B127" s="152">
        <v>7100</v>
      </c>
      <c r="C127" s="105"/>
      <c r="D127" s="97"/>
      <c r="E127" s="142"/>
      <c r="F127" s="142"/>
      <c r="G127" s="142"/>
      <c r="H127" s="142"/>
      <c r="I127" s="52"/>
      <c r="J127" s="52"/>
    </row>
    <row r="128" spans="1:10" s="19" customFormat="1" ht="15" customHeight="1">
      <c r="A128" s="154" t="s">
        <v>248</v>
      </c>
      <c r="B128" s="152">
        <v>7101</v>
      </c>
      <c r="C128" s="105"/>
      <c r="D128" s="97"/>
      <c r="E128" s="142"/>
      <c r="F128" s="142"/>
      <c r="G128" s="142"/>
      <c r="H128" s="142"/>
      <c r="I128" s="52"/>
      <c r="J128" s="52"/>
    </row>
    <row r="129" spans="1:10" s="19" customFormat="1" ht="15" customHeight="1">
      <c r="A129" s="154" t="s">
        <v>249</v>
      </c>
      <c r="B129" s="152">
        <v>7102</v>
      </c>
      <c r="C129" s="105"/>
      <c r="D129" s="97"/>
      <c r="E129" s="142"/>
      <c r="F129" s="142"/>
      <c r="G129" s="142"/>
      <c r="H129" s="142"/>
      <c r="I129" s="52"/>
      <c r="J129" s="52"/>
    </row>
    <row r="130" spans="1:10" s="19" customFormat="1" ht="15" customHeight="1">
      <c r="A130" s="166" t="s">
        <v>197</v>
      </c>
      <c r="B130" s="111"/>
      <c r="C130" s="105"/>
      <c r="D130" s="97"/>
      <c r="E130" s="142"/>
      <c r="F130" s="142"/>
      <c r="G130" s="142"/>
      <c r="H130" s="142"/>
      <c r="I130" s="52"/>
      <c r="J130" s="52"/>
    </row>
    <row r="131" spans="1:10" s="19" customFormat="1" ht="15" customHeight="1">
      <c r="A131" s="154" t="s">
        <v>250</v>
      </c>
      <c r="B131" s="152">
        <v>7110</v>
      </c>
      <c r="C131" s="105"/>
      <c r="D131" s="97"/>
      <c r="E131" s="142"/>
      <c r="F131" s="142"/>
      <c r="G131" s="142"/>
      <c r="H131" s="142"/>
      <c r="I131" s="52"/>
      <c r="J131" s="52"/>
    </row>
    <row r="132" spans="1:10" s="19" customFormat="1" ht="15" customHeight="1">
      <c r="A132" s="167" t="s">
        <v>248</v>
      </c>
      <c r="B132" s="152">
        <v>7111</v>
      </c>
      <c r="C132" s="105"/>
      <c r="D132" s="97"/>
      <c r="E132" s="142"/>
      <c r="F132" s="142"/>
      <c r="G132" s="142"/>
      <c r="H132" s="142"/>
      <c r="I132" s="52"/>
      <c r="J132" s="52"/>
    </row>
    <row r="133" spans="1:10" s="19" customFormat="1" ht="15" customHeight="1">
      <c r="A133" s="167" t="s">
        <v>249</v>
      </c>
      <c r="B133" s="152">
        <v>7112</v>
      </c>
      <c r="C133" s="105"/>
      <c r="D133" s="97"/>
      <c r="E133" s="142"/>
      <c r="F133" s="142"/>
      <c r="G133" s="142"/>
      <c r="H133" s="142"/>
      <c r="I133" s="52"/>
      <c r="J133" s="52"/>
    </row>
    <row r="134" spans="1:10" s="19" customFormat="1" ht="15" customHeight="1">
      <c r="A134" s="153" t="s">
        <v>251</v>
      </c>
      <c r="B134" s="152">
        <v>7200</v>
      </c>
      <c r="C134" s="109">
        <f>SUM(C135:C136)</f>
        <v>0</v>
      </c>
      <c r="D134" s="145">
        <f>SUM(D135:D136)</f>
        <v>0</v>
      </c>
      <c r="E134" s="142"/>
      <c r="F134" s="142"/>
      <c r="G134" s="142"/>
      <c r="H134" s="142"/>
      <c r="I134" s="52"/>
      <c r="J134" s="52"/>
    </row>
    <row r="135" spans="1:10" s="19" customFormat="1" ht="15" customHeight="1">
      <c r="A135" s="154" t="s">
        <v>248</v>
      </c>
      <c r="B135" s="152">
        <v>7201</v>
      </c>
      <c r="C135" s="105"/>
      <c r="D135" s="97"/>
      <c r="E135" s="142"/>
      <c r="F135" s="142"/>
      <c r="G135" s="142"/>
      <c r="H135" s="142"/>
      <c r="I135" s="52"/>
      <c r="J135" s="52"/>
    </row>
    <row r="136" spans="1:10" s="19" customFormat="1" ht="15" customHeight="1">
      <c r="A136" s="154" t="s">
        <v>249</v>
      </c>
      <c r="B136" s="152">
        <v>7202</v>
      </c>
      <c r="C136" s="105"/>
      <c r="D136" s="97"/>
      <c r="E136" s="142"/>
      <c r="F136" s="142"/>
      <c r="G136" s="142"/>
      <c r="H136" s="142"/>
      <c r="I136" s="52"/>
      <c r="J136" s="52"/>
    </row>
    <row r="137" spans="1:10" s="19" customFormat="1" ht="15" customHeight="1">
      <c r="A137" s="153" t="s">
        <v>252</v>
      </c>
      <c r="B137" s="152">
        <v>7300</v>
      </c>
      <c r="C137" s="105"/>
      <c r="D137" s="97"/>
      <c r="E137" s="142"/>
      <c r="F137" s="142"/>
      <c r="G137" s="142"/>
      <c r="H137" s="142"/>
      <c r="I137" s="52"/>
      <c r="J137" s="52"/>
    </row>
    <row r="138" spans="1:10" s="19" customFormat="1" ht="15" customHeight="1">
      <c r="A138" s="154" t="s">
        <v>248</v>
      </c>
      <c r="B138" s="152">
        <v>7301</v>
      </c>
      <c r="C138" s="105"/>
      <c r="D138" s="97"/>
      <c r="E138" s="142"/>
      <c r="F138" s="142"/>
      <c r="G138" s="142"/>
      <c r="H138" s="142"/>
      <c r="I138" s="52"/>
      <c r="J138" s="52"/>
    </row>
    <row r="139" spans="1:10" s="19" customFormat="1" ht="15" customHeight="1">
      <c r="A139" s="168" t="s">
        <v>249</v>
      </c>
      <c r="B139" s="169">
        <v>7302</v>
      </c>
      <c r="C139" s="115"/>
      <c r="D139" s="112"/>
      <c r="E139" s="142"/>
      <c r="F139" s="142"/>
      <c r="G139" s="142"/>
      <c r="H139" s="142"/>
      <c r="I139" s="52"/>
      <c r="J139" s="52"/>
    </row>
    <row r="140" spans="1:10" s="19" customFormat="1" ht="15" customHeight="1">
      <c r="A140" s="153" t="s">
        <v>253</v>
      </c>
      <c r="B140" s="152">
        <v>7400</v>
      </c>
      <c r="C140" s="109">
        <f>SUM(C141:C142)</f>
        <v>265</v>
      </c>
      <c r="D140" s="145">
        <f>SUM(D141:D142)</f>
        <v>443</v>
      </c>
      <c r="E140" s="142"/>
      <c r="F140" s="142"/>
      <c r="G140" s="142"/>
      <c r="H140" s="142"/>
      <c r="I140" s="52"/>
      <c r="J140" s="52"/>
    </row>
    <row r="141" spans="1:10" s="19" customFormat="1" ht="15" customHeight="1">
      <c r="A141" s="154" t="s">
        <v>248</v>
      </c>
      <c r="B141" s="152">
        <v>7401</v>
      </c>
      <c r="C141" s="105">
        <v>265</v>
      </c>
      <c r="D141" s="97">
        <v>443</v>
      </c>
      <c r="E141" s="142"/>
      <c r="F141" s="142"/>
      <c r="G141" s="142"/>
      <c r="H141" s="142"/>
      <c r="I141" s="52"/>
      <c r="J141" s="52"/>
    </row>
    <row r="142" spans="1:10" s="19" customFormat="1" ht="15" customHeight="1">
      <c r="A142" s="154" t="s">
        <v>249</v>
      </c>
      <c r="B142" s="152">
        <v>7402</v>
      </c>
      <c r="C142" s="105"/>
      <c r="D142" s="97"/>
      <c r="E142" s="142"/>
      <c r="F142" s="142"/>
      <c r="G142" s="142"/>
      <c r="H142" s="142"/>
      <c r="I142" s="52"/>
      <c r="J142" s="52"/>
    </row>
    <row r="143" spans="1:10" s="19" customFormat="1" ht="15" customHeight="1">
      <c r="A143" s="153" t="s">
        <v>254</v>
      </c>
      <c r="B143" s="152">
        <v>7500</v>
      </c>
      <c r="C143" s="109">
        <f>SUM(C144:C145)</f>
        <v>0</v>
      </c>
      <c r="D143" s="101">
        <f>SUM(D144:D145)</f>
        <v>0</v>
      </c>
      <c r="E143" s="142"/>
      <c r="F143" s="142"/>
      <c r="G143" s="142"/>
      <c r="H143" s="142"/>
      <c r="I143" s="52"/>
      <c r="J143" s="52"/>
    </row>
    <row r="144" spans="1:10" s="19" customFormat="1" ht="15" customHeight="1">
      <c r="A144" s="154" t="s">
        <v>248</v>
      </c>
      <c r="B144" s="152">
        <v>7501</v>
      </c>
      <c r="C144" s="105"/>
      <c r="D144" s="97"/>
      <c r="E144" s="142"/>
      <c r="F144" s="142"/>
      <c r="G144" s="142"/>
      <c r="H144" s="142"/>
      <c r="I144" s="52"/>
      <c r="J144" s="52"/>
    </row>
    <row r="145" spans="1:10" s="19" customFormat="1" ht="15" customHeight="1">
      <c r="A145" s="154" t="s">
        <v>249</v>
      </c>
      <c r="B145" s="152">
        <v>7502</v>
      </c>
      <c r="C145" s="105"/>
      <c r="D145" s="97"/>
      <c r="E145" s="142"/>
      <c r="F145" s="142"/>
      <c r="G145" s="142"/>
      <c r="H145" s="142"/>
      <c r="I145" s="52"/>
      <c r="J145" s="52"/>
    </row>
    <row r="146" spans="1:10" s="19" customFormat="1" ht="15" customHeight="1">
      <c r="A146" s="153" t="s">
        <v>255</v>
      </c>
      <c r="B146" s="152">
        <v>7600</v>
      </c>
      <c r="C146" s="109">
        <f>SUM(C147:C148)</f>
        <v>0</v>
      </c>
      <c r="D146" s="101">
        <f>SUM(D147:D148)</f>
        <v>0</v>
      </c>
      <c r="E146" s="142"/>
      <c r="F146" s="142"/>
      <c r="G146" s="142"/>
      <c r="H146" s="142"/>
      <c r="I146" s="52"/>
      <c r="J146" s="52"/>
    </row>
    <row r="147" spans="1:10" s="19" customFormat="1" ht="15" customHeight="1">
      <c r="A147" s="154" t="s">
        <v>248</v>
      </c>
      <c r="B147" s="152">
        <v>7601</v>
      </c>
      <c r="C147" s="105"/>
      <c r="D147" s="97"/>
      <c r="E147" s="142"/>
      <c r="F147" s="142"/>
      <c r="G147" s="142"/>
      <c r="H147" s="142"/>
      <c r="I147" s="52"/>
      <c r="J147" s="52"/>
    </row>
    <row r="148" spans="1:10" s="19" customFormat="1" ht="15" customHeight="1">
      <c r="A148" s="154" t="s">
        <v>249</v>
      </c>
      <c r="B148" s="152">
        <v>7602</v>
      </c>
      <c r="C148" s="105"/>
      <c r="D148" s="97"/>
      <c r="E148" s="142"/>
      <c r="F148" s="142"/>
      <c r="G148" s="142"/>
      <c r="H148" s="142"/>
      <c r="I148" s="52"/>
      <c r="J148" s="52"/>
    </row>
    <row r="149" spans="1:10" s="19" customFormat="1" ht="15" customHeight="1">
      <c r="A149" s="153" t="s">
        <v>256</v>
      </c>
      <c r="B149" s="152">
        <v>7700</v>
      </c>
      <c r="C149" s="109">
        <f>SUM(C150:C151)</f>
        <v>0</v>
      </c>
      <c r="D149" s="101">
        <f>SUM(D150:D151)</f>
        <v>0</v>
      </c>
      <c r="E149" s="142"/>
      <c r="F149" s="142"/>
      <c r="G149" s="142"/>
      <c r="H149" s="142"/>
      <c r="I149" s="52"/>
      <c r="J149" s="52"/>
    </row>
    <row r="150" spans="1:10" s="19" customFormat="1" ht="15" customHeight="1">
      <c r="A150" s="154" t="s">
        <v>248</v>
      </c>
      <c r="B150" s="152">
        <v>7701</v>
      </c>
      <c r="C150" s="105"/>
      <c r="D150" s="97"/>
      <c r="E150" s="142"/>
      <c r="F150" s="142"/>
      <c r="G150" s="142"/>
      <c r="H150" s="142"/>
      <c r="I150" s="52"/>
      <c r="J150" s="52"/>
    </row>
    <row r="151" spans="1:10" s="19" customFormat="1" ht="15" customHeight="1">
      <c r="A151" s="154" t="s">
        <v>249</v>
      </c>
      <c r="B151" s="152">
        <v>7702</v>
      </c>
      <c r="C151" s="105"/>
      <c r="D151" s="97"/>
      <c r="E151" s="142"/>
      <c r="F151" s="142"/>
      <c r="G151" s="142"/>
      <c r="H151" s="142"/>
      <c r="I151" s="52"/>
      <c r="J151" s="52"/>
    </row>
    <row r="152" spans="1:10" s="19" customFormat="1" ht="15" customHeight="1">
      <c r="A152" s="153" t="s">
        <v>109</v>
      </c>
      <c r="B152" s="152">
        <v>7800</v>
      </c>
      <c r="C152" s="109">
        <f>SUM(C153:C154)</f>
        <v>4988</v>
      </c>
      <c r="D152" s="101">
        <f>SUM(D153:D154)</f>
        <v>4823</v>
      </c>
      <c r="E152" s="142"/>
      <c r="F152" s="142"/>
      <c r="G152" s="142"/>
      <c r="H152" s="142"/>
      <c r="I152" s="52"/>
      <c r="J152" s="52"/>
    </row>
    <row r="153" spans="1:10" s="19" customFormat="1" ht="15" customHeight="1">
      <c r="A153" s="154" t="s">
        <v>248</v>
      </c>
      <c r="B153" s="152">
        <v>7801</v>
      </c>
      <c r="C153" s="105">
        <v>1482</v>
      </c>
      <c r="D153" s="97">
        <v>1486</v>
      </c>
      <c r="E153" s="142"/>
      <c r="F153" s="142"/>
      <c r="G153" s="142"/>
      <c r="H153" s="142"/>
      <c r="I153" s="52"/>
      <c r="J153" s="52"/>
    </row>
    <row r="154" spans="1:10" s="19" customFormat="1" ht="15" customHeight="1">
      <c r="A154" s="154" t="s">
        <v>249</v>
      </c>
      <c r="B154" s="152">
        <v>7802</v>
      </c>
      <c r="C154" s="105">
        <v>3506</v>
      </c>
      <c r="D154" s="97">
        <v>3337</v>
      </c>
      <c r="E154" s="142"/>
      <c r="F154" s="142"/>
      <c r="G154" s="142"/>
      <c r="H154" s="142"/>
      <c r="I154" s="52"/>
      <c r="J154" s="52"/>
    </row>
    <row r="155" spans="1:10" s="19" customFormat="1" ht="15" customHeight="1">
      <c r="A155" s="166" t="s">
        <v>197</v>
      </c>
      <c r="B155" s="111"/>
      <c r="C155" s="105"/>
      <c r="D155" s="97"/>
      <c r="E155" s="142"/>
      <c r="F155" s="142"/>
      <c r="G155" s="142"/>
      <c r="H155" s="142"/>
      <c r="I155" s="52"/>
      <c r="J155" s="52"/>
    </row>
    <row r="156" spans="1:10" s="19" customFormat="1" ht="15" customHeight="1">
      <c r="A156" s="154" t="s">
        <v>110</v>
      </c>
      <c r="B156" s="152">
        <v>7810</v>
      </c>
      <c r="C156" s="109">
        <f>SUM(C157:C158)</f>
        <v>361</v>
      </c>
      <c r="D156" s="101">
        <f>SUM(D157:D158)</f>
        <v>275</v>
      </c>
      <c r="E156" s="142"/>
      <c r="F156" s="142"/>
      <c r="G156" s="142"/>
      <c r="H156" s="142"/>
      <c r="I156" s="52"/>
      <c r="J156" s="52"/>
    </row>
    <row r="157" spans="1:10" s="19" customFormat="1" ht="15" customHeight="1">
      <c r="A157" s="167" t="s">
        <v>248</v>
      </c>
      <c r="B157" s="152">
        <v>7811</v>
      </c>
      <c r="C157" s="105">
        <v>361</v>
      </c>
      <c r="D157" s="97">
        <v>275</v>
      </c>
      <c r="E157" s="142"/>
      <c r="F157" s="142"/>
      <c r="G157" s="142"/>
      <c r="H157" s="142"/>
      <c r="I157" s="52"/>
      <c r="J157" s="52"/>
    </row>
    <row r="158" spans="1:10" s="19" customFormat="1" ht="15" customHeight="1">
      <c r="A158" s="167" t="s">
        <v>249</v>
      </c>
      <c r="B158" s="152">
        <v>7812</v>
      </c>
      <c r="C158" s="105"/>
      <c r="D158" s="97"/>
      <c r="E158" s="142"/>
      <c r="F158" s="142"/>
      <c r="G158" s="142"/>
      <c r="H158" s="142"/>
      <c r="I158" s="52"/>
      <c r="J158" s="52"/>
    </row>
    <row r="159" spans="1:10" s="19" customFormat="1" ht="15" customHeight="1">
      <c r="A159" s="154" t="s">
        <v>257</v>
      </c>
      <c r="B159" s="152">
        <v>7820</v>
      </c>
      <c r="C159" s="109">
        <f>SUM(C160:C161)</f>
        <v>206</v>
      </c>
      <c r="D159" s="101">
        <f>SUM(D160:D161)</f>
        <v>201</v>
      </c>
      <c r="E159" s="142"/>
      <c r="F159" s="142"/>
      <c r="G159" s="142"/>
      <c r="H159" s="142"/>
      <c r="I159" s="52"/>
      <c r="J159" s="52"/>
    </row>
    <row r="160" spans="1:10" s="19" customFormat="1" ht="15" customHeight="1">
      <c r="A160" s="167" t="s">
        <v>248</v>
      </c>
      <c r="B160" s="152">
        <v>7821</v>
      </c>
      <c r="C160" s="105">
        <v>206</v>
      </c>
      <c r="D160" s="97">
        <v>201</v>
      </c>
      <c r="E160" s="142"/>
      <c r="F160" s="142"/>
      <c r="G160" s="142"/>
      <c r="H160" s="142"/>
      <c r="I160" s="52"/>
      <c r="J160" s="52"/>
    </row>
    <row r="161" spans="1:10" s="19" customFormat="1" ht="15" customHeight="1">
      <c r="A161" s="167" t="s">
        <v>249</v>
      </c>
      <c r="B161" s="152">
        <v>7822</v>
      </c>
      <c r="C161" s="105"/>
      <c r="D161" s="97"/>
      <c r="E161" s="142"/>
      <c r="F161" s="142"/>
      <c r="G161" s="142"/>
      <c r="H161" s="142"/>
      <c r="I161" s="52"/>
      <c r="J161" s="52"/>
    </row>
    <row r="162" spans="1:10" s="19" customFormat="1" ht="15" customHeight="1">
      <c r="A162" s="154" t="s">
        <v>258</v>
      </c>
      <c r="B162" s="152">
        <v>7830</v>
      </c>
      <c r="C162" s="109">
        <f>SUM(C163:C164)</f>
        <v>209</v>
      </c>
      <c r="D162" s="101">
        <f>SUM(D163:D164)</f>
        <v>208</v>
      </c>
      <c r="E162" s="142"/>
      <c r="F162" s="142"/>
      <c r="G162" s="142"/>
      <c r="H162" s="142"/>
      <c r="I162" s="52"/>
      <c r="J162" s="52"/>
    </row>
    <row r="163" spans="1:10" s="19" customFormat="1" ht="15" customHeight="1">
      <c r="A163" s="167" t="s">
        <v>248</v>
      </c>
      <c r="B163" s="152">
        <v>7831</v>
      </c>
      <c r="C163" s="105">
        <v>209</v>
      </c>
      <c r="D163" s="97">
        <v>208</v>
      </c>
      <c r="E163" s="142"/>
      <c r="F163" s="142"/>
      <c r="G163" s="142"/>
      <c r="H163" s="142"/>
      <c r="I163" s="52"/>
      <c r="J163" s="52"/>
    </row>
    <row r="164" spans="1:10" s="19" customFormat="1" ht="15" customHeight="1">
      <c r="A164" s="167" t="s">
        <v>249</v>
      </c>
      <c r="B164" s="152">
        <v>7832</v>
      </c>
      <c r="C164" s="105"/>
      <c r="D164" s="97"/>
      <c r="E164" s="142"/>
      <c r="F164" s="142"/>
      <c r="G164" s="142"/>
      <c r="H164" s="142"/>
      <c r="I164" s="52"/>
      <c r="J164" s="52"/>
    </row>
    <row r="165" spans="1:10" s="19" customFormat="1" ht="15" customHeight="1">
      <c r="A165" s="150" t="s">
        <v>60</v>
      </c>
      <c r="B165" s="155">
        <v>7000</v>
      </c>
      <c r="C165" s="106">
        <f t="shared" ref="C165:D167" si="0">C127+C134+C137+C140+C143+C146+C149+C152</f>
        <v>5253</v>
      </c>
      <c r="D165" s="98">
        <f t="shared" si="0"/>
        <v>5266</v>
      </c>
      <c r="E165" s="142"/>
      <c r="F165" s="142"/>
      <c r="G165" s="142"/>
      <c r="H165" s="142"/>
      <c r="I165" s="52"/>
      <c r="J165" s="52"/>
    </row>
    <row r="166" spans="1:10" s="19" customFormat="1" ht="15" customHeight="1">
      <c r="A166" s="154" t="s">
        <v>248</v>
      </c>
      <c r="B166" s="152">
        <v>7001</v>
      </c>
      <c r="C166" s="108">
        <f t="shared" si="0"/>
        <v>1747</v>
      </c>
      <c r="D166" s="100">
        <f t="shared" si="0"/>
        <v>1929</v>
      </c>
      <c r="E166" s="142"/>
      <c r="F166" s="142"/>
      <c r="G166" s="142"/>
      <c r="H166" s="142"/>
      <c r="I166" s="52"/>
      <c r="J166" s="52"/>
    </row>
    <row r="167" spans="1:10" s="19" customFormat="1" ht="15" customHeight="1">
      <c r="A167" s="154" t="s">
        <v>249</v>
      </c>
      <c r="B167" s="152">
        <v>7002</v>
      </c>
      <c r="C167" s="108">
        <f t="shared" si="0"/>
        <v>3506</v>
      </c>
      <c r="D167" s="100">
        <f t="shared" si="0"/>
        <v>3337</v>
      </c>
      <c r="E167" s="142"/>
      <c r="F167" s="142"/>
      <c r="G167" s="142"/>
      <c r="H167" s="142"/>
      <c r="I167" s="52"/>
      <c r="J167" s="52"/>
    </row>
    <row r="168" spans="1:10" s="19" customFormat="1" ht="15" customHeight="1">
      <c r="A168" s="150" t="s">
        <v>62</v>
      </c>
      <c r="B168" s="155">
        <v>8000</v>
      </c>
      <c r="C168" s="106">
        <f>SUM(C169:C170)</f>
        <v>0</v>
      </c>
      <c r="D168" s="98">
        <f>SUM(D169:D170)</f>
        <v>0</v>
      </c>
      <c r="E168" s="142"/>
      <c r="F168" s="142"/>
      <c r="G168" s="142"/>
      <c r="H168" s="142"/>
      <c r="I168" s="52"/>
      <c r="J168" s="52"/>
    </row>
    <row r="169" spans="1:10" s="19" customFormat="1" ht="15" customHeight="1">
      <c r="A169" s="153" t="s">
        <v>259</v>
      </c>
      <c r="B169" s="152">
        <v>8001</v>
      </c>
      <c r="C169" s="105"/>
      <c r="D169" s="97"/>
      <c r="E169" s="142"/>
      <c r="F169" s="142"/>
      <c r="G169" s="142"/>
      <c r="H169" s="142"/>
      <c r="I169" s="52"/>
      <c r="J169" s="52"/>
    </row>
    <row r="170" spans="1:10" s="19" customFormat="1" ht="15" customHeight="1">
      <c r="A170" s="153" t="s">
        <v>260</v>
      </c>
      <c r="B170" s="152">
        <v>8002</v>
      </c>
      <c r="C170" s="105"/>
      <c r="D170" s="97"/>
      <c r="E170" s="142"/>
      <c r="F170" s="142"/>
      <c r="G170" s="142"/>
      <c r="H170" s="142"/>
      <c r="I170" s="52"/>
      <c r="J170" s="52"/>
    </row>
    <row r="171" spans="1:10" s="19" customFormat="1" ht="15" customHeight="1" thickBot="1">
      <c r="A171" s="156" t="s">
        <v>65</v>
      </c>
      <c r="B171" s="157">
        <v>8500</v>
      </c>
      <c r="C171" s="110">
        <f>C119+C125+C165+C168</f>
        <v>21312</v>
      </c>
      <c r="D171" s="102">
        <f>D119+D125+D165+D168</f>
        <v>21171</v>
      </c>
      <c r="E171" s="142"/>
      <c r="F171" s="142"/>
      <c r="G171" s="142"/>
      <c r="H171" s="142"/>
      <c r="I171" s="52"/>
      <c r="J171" s="52"/>
    </row>
    <row r="172" spans="1:10" s="19" customFormat="1" ht="15" customHeight="1">
      <c r="A172" s="142"/>
      <c r="B172" s="142"/>
      <c r="C172" s="142"/>
      <c r="D172" s="142"/>
      <c r="E172" s="142"/>
      <c r="F172" s="142"/>
      <c r="G172" s="142"/>
      <c r="H172" s="142"/>
      <c r="I172" s="52"/>
      <c r="J172" s="52"/>
    </row>
    <row r="173" spans="1:10" s="19" customFormat="1" ht="15" customHeight="1">
      <c r="A173" s="170"/>
      <c r="B173" s="142"/>
      <c r="C173" s="142"/>
      <c r="D173" s="171"/>
      <c r="E173" s="142"/>
      <c r="F173" s="142"/>
      <c r="G173" s="142"/>
      <c r="H173" s="142"/>
      <c r="I173" s="52"/>
      <c r="J173" s="52"/>
    </row>
    <row r="175" spans="1:10" ht="18" customHeight="1">
      <c r="A175" s="82" t="str">
        <f>'обща информация'!$B$39</f>
        <v>Дата: 24.04.2020г.</v>
      </c>
    </row>
    <row r="176" spans="1:10" s="19" customFormat="1" ht="15.6">
      <c r="A176" s="82"/>
      <c r="B176" s="86" t="str">
        <f>'обща информация'!$H$39</f>
        <v>Главен счетоводител:</v>
      </c>
      <c r="C176" s="24" t="s">
        <v>28</v>
      </c>
      <c r="D176" s="24"/>
    </row>
    <row r="177" spans="1:8" s="19" customFormat="1" ht="15.6">
      <c r="B177" s="83" t="str">
        <f>'обща информация'!$H$40</f>
        <v>Верка Димитрова</v>
      </c>
      <c r="C177" s="240" t="s">
        <v>29</v>
      </c>
      <c r="D177" s="240"/>
    </row>
    <row r="178" spans="1:8" s="19" customFormat="1" ht="15.6">
      <c r="B178" s="84"/>
      <c r="C178" s="84"/>
      <c r="D178" s="84"/>
    </row>
    <row r="179" spans="1:8" s="19" customFormat="1" ht="15.6">
      <c r="B179" s="84"/>
      <c r="C179" s="84"/>
      <c r="D179" s="84"/>
    </row>
    <row r="180" spans="1:8" s="19" customFormat="1" ht="15.6">
      <c r="B180" s="66" t="str">
        <f>'обща информация'!$H$42</f>
        <v>Управител</v>
      </c>
      <c r="C180" s="85" t="s">
        <v>30</v>
      </c>
      <c r="D180" s="84"/>
    </row>
    <row r="181" spans="1:8" s="19" customFormat="1" ht="15.6">
      <c r="B181" s="83" t="str">
        <f>'обща информация'!$H$43</f>
        <v>Ангел Престойски</v>
      </c>
      <c r="C181" s="240" t="s">
        <v>31</v>
      </c>
      <c r="D181" s="240"/>
      <c r="E181" s="57"/>
    </row>
    <row r="182" spans="1:8" s="19" customFormat="1" ht="15.6">
      <c r="B182" s="83"/>
      <c r="C182" s="53"/>
      <c r="D182" s="53"/>
      <c r="E182" s="57"/>
    </row>
    <row r="183" spans="1:8" ht="14.4">
      <c r="A183" s="160" t="s">
        <v>380</v>
      </c>
      <c r="B183" s="172"/>
      <c r="E183" s="173"/>
      <c r="F183" s="292"/>
      <c r="G183" s="292"/>
      <c r="H183" s="292"/>
    </row>
    <row r="184" spans="1:8">
      <c r="E184" s="173"/>
      <c r="F184" s="174"/>
      <c r="G184" s="174"/>
      <c r="H184" s="174"/>
    </row>
    <row r="185" spans="1:8">
      <c r="E185" s="173"/>
      <c r="F185" s="174"/>
      <c r="G185" s="174"/>
      <c r="H185" s="174"/>
    </row>
    <row r="186" spans="1:8">
      <c r="E186" s="173"/>
      <c r="F186" s="174"/>
      <c r="G186" s="174"/>
      <c r="H186" s="174"/>
    </row>
    <row r="187" spans="1:8">
      <c r="E187" s="173"/>
      <c r="F187" s="293"/>
      <c r="G187" s="293"/>
      <c r="H187" s="293"/>
    </row>
    <row r="188" spans="1:8">
      <c r="F188" s="291"/>
      <c r="G188" s="291"/>
      <c r="H188" s="291"/>
    </row>
  </sheetData>
  <mergeCells count="18">
    <mergeCell ref="C181:D181"/>
    <mergeCell ref="C177:D177"/>
    <mergeCell ref="F188:H188"/>
    <mergeCell ref="F183:H183"/>
    <mergeCell ref="F187:H187"/>
    <mergeCell ref="A93:D93"/>
    <mergeCell ref="B94:B96"/>
    <mergeCell ref="C94:D94"/>
    <mergeCell ref="A94:A96"/>
    <mergeCell ref="A1:D1"/>
    <mergeCell ref="A2:D2"/>
    <mergeCell ref="A3:D3"/>
    <mergeCell ref="A4:D4"/>
    <mergeCell ref="A5:D5"/>
    <mergeCell ref="A7:D7"/>
    <mergeCell ref="B8:B10"/>
    <mergeCell ref="C8:D8"/>
    <mergeCell ref="A8:A10"/>
  </mergeCells>
  <printOptions horizontalCentered="1"/>
  <pageMargins left="0.23622047244094491" right="0.23622047244094491" top="0.78740157480314965" bottom="0.35433070866141736" header="0.31496062992125984" footer="0.31496062992125984"/>
  <pageSetup paperSize="9" scale="87" fitToHeight="0" orientation="portrait" horizontalDpi="4294967295" verticalDpi="4294967295" r:id="rId1"/>
  <rowBreaks count="3" manualBreakCount="3">
    <brk id="45" max="3" man="1"/>
    <brk id="92" max="3" man="1"/>
    <brk id="145" max="3" man="1"/>
  </rowBreaks>
  <colBreaks count="1" manualBreakCount="1">
    <brk id="8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4"/>
  <sheetViews>
    <sheetView zoomScale="120" zoomScaleNormal="120" zoomScaleSheetLayoutView="80" workbookViewId="0">
      <selection activeCell="C29" sqref="C29"/>
    </sheetView>
  </sheetViews>
  <sheetFormatPr defaultRowHeight="13.8"/>
  <cols>
    <col min="1" max="1" width="62.33203125" style="51" customWidth="1"/>
    <col min="2" max="2" width="11.109375" style="161" customWidth="1"/>
    <col min="3" max="3" width="17.6640625" style="162" customWidth="1"/>
    <col min="4" max="4" width="17.6640625" style="51" customWidth="1"/>
    <col min="5" max="5" width="50" style="51" customWidth="1"/>
    <col min="6" max="6" width="6.33203125" style="161" customWidth="1"/>
    <col min="7" max="8" width="9.109375" style="162"/>
    <col min="9" max="255" width="9.109375" style="51"/>
    <col min="256" max="256" width="45.88671875" style="51" customWidth="1"/>
    <col min="257" max="257" width="6.44140625" style="51" customWidth="1"/>
    <col min="258" max="259" width="9.109375" style="51"/>
    <col min="260" max="260" width="2" style="51" customWidth="1"/>
    <col min="261" max="261" width="50" style="51" customWidth="1"/>
    <col min="262" max="262" width="6.33203125" style="51" customWidth="1"/>
    <col min="263" max="511" width="9.109375" style="51"/>
    <col min="512" max="512" width="45.88671875" style="51" customWidth="1"/>
    <col min="513" max="513" width="6.44140625" style="51" customWidth="1"/>
    <col min="514" max="515" width="9.109375" style="51"/>
    <col min="516" max="516" width="2" style="51" customWidth="1"/>
    <col min="517" max="517" width="50" style="51" customWidth="1"/>
    <col min="518" max="518" width="6.33203125" style="51" customWidth="1"/>
    <col min="519" max="767" width="9.109375" style="51"/>
    <col min="768" max="768" width="45.88671875" style="51" customWidth="1"/>
    <col min="769" max="769" width="6.44140625" style="51" customWidth="1"/>
    <col min="770" max="771" width="9.109375" style="51"/>
    <col min="772" max="772" width="2" style="51" customWidth="1"/>
    <col min="773" max="773" width="50" style="51" customWidth="1"/>
    <col min="774" max="774" width="6.33203125" style="51" customWidth="1"/>
    <col min="775" max="1023" width="9.109375" style="51"/>
    <col min="1024" max="1024" width="45.88671875" style="51" customWidth="1"/>
    <col min="1025" max="1025" width="6.44140625" style="51" customWidth="1"/>
    <col min="1026" max="1027" width="9.109375" style="51"/>
    <col min="1028" max="1028" width="2" style="51" customWidth="1"/>
    <col min="1029" max="1029" width="50" style="51" customWidth="1"/>
    <col min="1030" max="1030" width="6.33203125" style="51" customWidth="1"/>
    <col min="1031" max="1279" width="9.109375" style="51"/>
    <col min="1280" max="1280" width="45.88671875" style="51" customWidth="1"/>
    <col min="1281" max="1281" width="6.44140625" style="51" customWidth="1"/>
    <col min="1282" max="1283" width="9.109375" style="51"/>
    <col min="1284" max="1284" width="2" style="51" customWidth="1"/>
    <col min="1285" max="1285" width="50" style="51" customWidth="1"/>
    <col min="1286" max="1286" width="6.33203125" style="51" customWidth="1"/>
    <col min="1287" max="1535" width="9.109375" style="51"/>
    <col min="1536" max="1536" width="45.88671875" style="51" customWidth="1"/>
    <col min="1537" max="1537" width="6.44140625" style="51" customWidth="1"/>
    <col min="1538" max="1539" width="9.109375" style="51"/>
    <col min="1540" max="1540" width="2" style="51" customWidth="1"/>
    <col min="1541" max="1541" width="50" style="51" customWidth="1"/>
    <col min="1542" max="1542" width="6.33203125" style="51" customWidth="1"/>
    <col min="1543" max="1791" width="9.109375" style="51"/>
    <col min="1792" max="1792" width="45.88671875" style="51" customWidth="1"/>
    <col min="1793" max="1793" width="6.44140625" style="51" customWidth="1"/>
    <col min="1794" max="1795" width="9.109375" style="51"/>
    <col min="1796" max="1796" width="2" style="51" customWidth="1"/>
    <col min="1797" max="1797" width="50" style="51" customWidth="1"/>
    <col min="1798" max="1798" width="6.33203125" style="51" customWidth="1"/>
    <col min="1799" max="2047" width="9.109375" style="51"/>
    <col min="2048" max="2048" width="45.88671875" style="51" customWidth="1"/>
    <col min="2049" max="2049" width="6.44140625" style="51" customWidth="1"/>
    <col min="2050" max="2051" width="9.109375" style="51"/>
    <col min="2052" max="2052" width="2" style="51" customWidth="1"/>
    <col min="2053" max="2053" width="50" style="51" customWidth="1"/>
    <col min="2054" max="2054" width="6.33203125" style="51" customWidth="1"/>
    <col min="2055" max="2303" width="9.109375" style="51"/>
    <col min="2304" max="2304" width="45.88671875" style="51" customWidth="1"/>
    <col min="2305" max="2305" width="6.44140625" style="51" customWidth="1"/>
    <col min="2306" max="2307" width="9.109375" style="51"/>
    <col min="2308" max="2308" width="2" style="51" customWidth="1"/>
    <col min="2309" max="2309" width="50" style="51" customWidth="1"/>
    <col min="2310" max="2310" width="6.33203125" style="51" customWidth="1"/>
    <col min="2311" max="2559" width="9.109375" style="51"/>
    <col min="2560" max="2560" width="45.88671875" style="51" customWidth="1"/>
    <col min="2561" max="2561" width="6.44140625" style="51" customWidth="1"/>
    <col min="2562" max="2563" width="9.109375" style="51"/>
    <col min="2564" max="2564" width="2" style="51" customWidth="1"/>
    <col min="2565" max="2565" width="50" style="51" customWidth="1"/>
    <col min="2566" max="2566" width="6.33203125" style="51" customWidth="1"/>
    <col min="2567" max="2815" width="9.109375" style="51"/>
    <col min="2816" max="2816" width="45.88671875" style="51" customWidth="1"/>
    <col min="2817" max="2817" width="6.44140625" style="51" customWidth="1"/>
    <col min="2818" max="2819" width="9.109375" style="51"/>
    <col min="2820" max="2820" width="2" style="51" customWidth="1"/>
    <col min="2821" max="2821" width="50" style="51" customWidth="1"/>
    <col min="2822" max="2822" width="6.33203125" style="51" customWidth="1"/>
    <col min="2823" max="3071" width="9.109375" style="51"/>
    <col min="3072" max="3072" width="45.88671875" style="51" customWidth="1"/>
    <col min="3073" max="3073" width="6.44140625" style="51" customWidth="1"/>
    <col min="3074" max="3075" width="9.109375" style="51"/>
    <col min="3076" max="3076" width="2" style="51" customWidth="1"/>
    <col min="3077" max="3077" width="50" style="51" customWidth="1"/>
    <col min="3078" max="3078" width="6.33203125" style="51" customWidth="1"/>
    <col min="3079" max="3327" width="9.109375" style="51"/>
    <col min="3328" max="3328" width="45.88671875" style="51" customWidth="1"/>
    <col min="3329" max="3329" width="6.44140625" style="51" customWidth="1"/>
    <col min="3330" max="3331" width="9.109375" style="51"/>
    <col min="3332" max="3332" width="2" style="51" customWidth="1"/>
    <col min="3333" max="3333" width="50" style="51" customWidth="1"/>
    <col min="3334" max="3334" width="6.33203125" style="51" customWidth="1"/>
    <col min="3335" max="3583" width="9.109375" style="51"/>
    <col min="3584" max="3584" width="45.88671875" style="51" customWidth="1"/>
    <col min="3585" max="3585" width="6.44140625" style="51" customWidth="1"/>
    <col min="3586" max="3587" width="9.109375" style="51"/>
    <col min="3588" max="3588" width="2" style="51" customWidth="1"/>
    <col min="3589" max="3589" width="50" style="51" customWidth="1"/>
    <col min="3590" max="3590" width="6.33203125" style="51" customWidth="1"/>
    <col min="3591" max="3839" width="9.109375" style="51"/>
    <col min="3840" max="3840" width="45.88671875" style="51" customWidth="1"/>
    <col min="3841" max="3841" width="6.44140625" style="51" customWidth="1"/>
    <col min="3842" max="3843" width="9.109375" style="51"/>
    <col min="3844" max="3844" width="2" style="51" customWidth="1"/>
    <col min="3845" max="3845" width="50" style="51" customWidth="1"/>
    <col min="3846" max="3846" width="6.33203125" style="51" customWidth="1"/>
    <col min="3847" max="4095" width="9.109375" style="51"/>
    <col min="4096" max="4096" width="45.88671875" style="51" customWidth="1"/>
    <col min="4097" max="4097" width="6.44140625" style="51" customWidth="1"/>
    <col min="4098" max="4099" width="9.109375" style="51"/>
    <col min="4100" max="4100" width="2" style="51" customWidth="1"/>
    <col min="4101" max="4101" width="50" style="51" customWidth="1"/>
    <col min="4102" max="4102" width="6.33203125" style="51" customWidth="1"/>
    <col min="4103" max="4351" width="9.109375" style="51"/>
    <col min="4352" max="4352" width="45.88671875" style="51" customWidth="1"/>
    <col min="4353" max="4353" width="6.44140625" style="51" customWidth="1"/>
    <col min="4354" max="4355" width="9.109375" style="51"/>
    <col min="4356" max="4356" width="2" style="51" customWidth="1"/>
    <col min="4357" max="4357" width="50" style="51" customWidth="1"/>
    <col min="4358" max="4358" width="6.33203125" style="51" customWidth="1"/>
    <col min="4359" max="4607" width="9.109375" style="51"/>
    <col min="4608" max="4608" width="45.88671875" style="51" customWidth="1"/>
    <col min="4609" max="4609" width="6.44140625" style="51" customWidth="1"/>
    <col min="4610" max="4611" width="9.109375" style="51"/>
    <col min="4612" max="4612" width="2" style="51" customWidth="1"/>
    <col min="4613" max="4613" width="50" style="51" customWidth="1"/>
    <col min="4614" max="4614" width="6.33203125" style="51" customWidth="1"/>
    <col min="4615" max="4863" width="9.109375" style="51"/>
    <col min="4864" max="4864" width="45.88671875" style="51" customWidth="1"/>
    <col min="4865" max="4865" width="6.44140625" style="51" customWidth="1"/>
    <col min="4866" max="4867" width="9.109375" style="51"/>
    <col min="4868" max="4868" width="2" style="51" customWidth="1"/>
    <col min="4869" max="4869" width="50" style="51" customWidth="1"/>
    <col min="4870" max="4870" width="6.33203125" style="51" customWidth="1"/>
    <col min="4871" max="5119" width="9.109375" style="51"/>
    <col min="5120" max="5120" width="45.88671875" style="51" customWidth="1"/>
    <col min="5121" max="5121" width="6.44140625" style="51" customWidth="1"/>
    <col min="5122" max="5123" width="9.109375" style="51"/>
    <col min="5124" max="5124" width="2" style="51" customWidth="1"/>
    <col min="5125" max="5125" width="50" style="51" customWidth="1"/>
    <col min="5126" max="5126" width="6.33203125" style="51" customWidth="1"/>
    <col min="5127" max="5375" width="9.109375" style="51"/>
    <col min="5376" max="5376" width="45.88671875" style="51" customWidth="1"/>
    <col min="5377" max="5377" width="6.44140625" style="51" customWidth="1"/>
    <col min="5378" max="5379" width="9.109375" style="51"/>
    <col min="5380" max="5380" width="2" style="51" customWidth="1"/>
    <col min="5381" max="5381" width="50" style="51" customWidth="1"/>
    <col min="5382" max="5382" width="6.33203125" style="51" customWidth="1"/>
    <col min="5383" max="5631" width="9.109375" style="51"/>
    <col min="5632" max="5632" width="45.88671875" style="51" customWidth="1"/>
    <col min="5633" max="5633" width="6.44140625" style="51" customWidth="1"/>
    <col min="5634" max="5635" width="9.109375" style="51"/>
    <col min="5636" max="5636" width="2" style="51" customWidth="1"/>
    <col min="5637" max="5637" width="50" style="51" customWidth="1"/>
    <col min="5638" max="5638" width="6.33203125" style="51" customWidth="1"/>
    <col min="5639" max="5887" width="9.109375" style="51"/>
    <col min="5888" max="5888" width="45.88671875" style="51" customWidth="1"/>
    <col min="5889" max="5889" width="6.44140625" style="51" customWidth="1"/>
    <col min="5890" max="5891" width="9.109375" style="51"/>
    <col min="5892" max="5892" width="2" style="51" customWidth="1"/>
    <col min="5893" max="5893" width="50" style="51" customWidth="1"/>
    <col min="5894" max="5894" width="6.33203125" style="51" customWidth="1"/>
    <col min="5895" max="6143" width="9.109375" style="51"/>
    <col min="6144" max="6144" width="45.88671875" style="51" customWidth="1"/>
    <col min="6145" max="6145" width="6.44140625" style="51" customWidth="1"/>
    <col min="6146" max="6147" width="9.109375" style="51"/>
    <col min="6148" max="6148" width="2" style="51" customWidth="1"/>
    <col min="6149" max="6149" width="50" style="51" customWidth="1"/>
    <col min="6150" max="6150" width="6.33203125" style="51" customWidth="1"/>
    <col min="6151" max="6399" width="9.109375" style="51"/>
    <col min="6400" max="6400" width="45.88671875" style="51" customWidth="1"/>
    <col min="6401" max="6401" width="6.44140625" style="51" customWidth="1"/>
    <col min="6402" max="6403" width="9.109375" style="51"/>
    <col min="6404" max="6404" width="2" style="51" customWidth="1"/>
    <col min="6405" max="6405" width="50" style="51" customWidth="1"/>
    <col min="6406" max="6406" width="6.33203125" style="51" customWidth="1"/>
    <col min="6407" max="6655" width="9.109375" style="51"/>
    <col min="6656" max="6656" width="45.88671875" style="51" customWidth="1"/>
    <col min="6657" max="6657" width="6.44140625" style="51" customWidth="1"/>
    <col min="6658" max="6659" width="9.109375" style="51"/>
    <col min="6660" max="6660" width="2" style="51" customWidth="1"/>
    <col min="6661" max="6661" width="50" style="51" customWidth="1"/>
    <col min="6662" max="6662" width="6.33203125" style="51" customWidth="1"/>
    <col min="6663" max="6911" width="9.109375" style="51"/>
    <col min="6912" max="6912" width="45.88671875" style="51" customWidth="1"/>
    <col min="6913" max="6913" width="6.44140625" style="51" customWidth="1"/>
    <col min="6914" max="6915" width="9.109375" style="51"/>
    <col min="6916" max="6916" width="2" style="51" customWidth="1"/>
    <col min="6917" max="6917" width="50" style="51" customWidth="1"/>
    <col min="6918" max="6918" width="6.33203125" style="51" customWidth="1"/>
    <col min="6919" max="7167" width="9.109375" style="51"/>
    <col min="7168" max="7168" width="45.88671875" style="51" customWidth="1"/>
    <col min="7169" max="7169" width="6.44140625" style="51" customWidth="1"/>
    <col min="7170" max="7171" width="9.109375" style="51"/>
    <col min="7172" max="7172" width="2" style="51" customWidth="1"/>
    <col min="7173" max="7173" width="50" style="51" customWidth="1"/>
    <col min="7174" max="7174" width="6.33203125" style="51" customWidth="1"/>
    <col min="7175" max="7423" width="9.109375" style="51"/>
    <col min="7424" max="7424" width="45.88671875" style="51" customWidth="1"/>
    <col min="7425" max="7425" width="6.44140625" style="51" customWidth="1"/>
    <col min="7426" max="7427" width="9.109375" style="51"/>
    <col min="7428" max="7428" width="2" style="51" customWidth="1"/>
    <col min="7429" max="7429" width="50" style="51" customWidth="1"/>
    <col min="7430" max="7430" width="6.33203125" style="51" customWidth="1"/>
    <col min="7431" max="7679" width="9.109375" style="51"/>
    <col min="7680" max="7680" width="45.88671875" style="51" customWidth="1"/>
    <col min="7681" max="7681" width="6.44140625" style="51" customWidth="1"/>
    <col min="7682" max="7683" width="9.109375" style="51"/>
    <col min="7684" max="7684" width="2" style="51" customWidth="1"/>
    <col min="7685" max="7685" width="50" style="51" customWidth="1"/>
    <col min="7686" max="7686" width="6.33203125" style="51" customWidth="1"/>
    <col min="7687" max="7935" width="9.109375" style="51"/>
    <col min="7936" max="7936" width="45.88671875" style="51" customWidth="1"/>
    <col min="7937" max="7937" width="6.44140625" style="51" customWidth="1"/>
    <col min="7938" max="7939" width="9.109375" style="51"/>
    <col min="7940" max="7940" width="2" style="51" customWidth="1"/>
    <col min="7941" max="7941" width="50" style="51" customWidth="1"/>
    <col min="7942" max="7942" width="6.33203125" style="51" customWidth="1"/>
    <col min="7943" max="8191" width="9.109375" style="51"/>
    <col min="8192" max="8192" width="45.88671875" style="51" customWidth="1"/>
    <col min="8193" max="8193" width="6.44140625" style="51" customWidth="1"/>
    <col min="8194" max="8195" width="9.109375" style="51"/>
    <col min="8196" max="8196" width="2" style="51" customWidth="1"/>
    <col min="8197" max="8197" width="50" style="51" customWidth="1"/>
    <col min="8198" max="8198" width="6.33203125" style="51" customWidth="1"/>
    <col min="8199" max="8447" width="9.109375" style="51"/>
    <col min="8448" max="8448" width="45.88671875" style="51" customWidth="1"/>
    <col min="8449" max="8449" width="6.44140625" style="51" customWidth="1"/>
    <col min="8450" max="8451" width="9.109375" style="51"/>
    <col min="8452" max="8452" width="2" style="51" customWidth="1"/>
    <col min="8453" max="8453" width="50" style="51" customWidth="1"/>
    <col min="8454" max="8454" width="6.33203125" style="51" customWidth="1"/>
    <col min="8455" max="8703" width="9.109375" style="51"/>
    <col min="8704" max="8704" width="45.88671875" style="51" customWidth="1"/>
    <col min="8705" max="8705" width="6.44140625" style="51" customWidth="1"/>
    <col min="8706" max="8707" width="9.109375" style="51"/>
    <col min="8708" max="8708" width="2" style="51" customWidth="1"/>
    <col min="8709" max="8709" width="50" style="51" customWidth="1"/>
    <col min="8710" max="8710" width="6.33203125" style="51" customWidth="1"/>
    <col min="8711" max="8959" width="9.109375" style="51"/>
    <col min="8960" max="8960" width="45.88671875" style="51" customWidth="1"/>
    <col min="8961" max="8961" width="6.44140625" style="51" customWidth="1"/>
    <col min="8962" max="8963" width="9.109375" style="51"/>
    <col min="8964" max="8964" width="2" style="51" customWidth="1"/>
    <col min="8965" max="8965" width="50" style="51" customWidth="1"/>
    <col min="8966" max="8966" width="6.33203125" style="51" customWidth="1"/>
    <col min="8967" max="9215" width="9.109375" style="51"/>
    <col min="9216" max="9216" width="45.88671875" style="51" customWidth="1"/>
    <col min="9217" max="9217" width="6.44140625" style="51" customWidth="1"/>
    <col min="9218" max="9219" width="9.109375" style="51"/>
    <col min="9220" max="9220" width="2" style="51" customWidth="1"/>
    <col min="9221" max="9221" width="50" style="51" customWidth="1"/>
    <col min="9222" max="9222" width="6.33203125" style="51" customWidth="1"/>
    <col min="9223" max="9471" width="9.109375" style="51"/>
    <col min="9472" max="9472" width="45.88671875" style="51" customWidth="1"/>
    <col min="9473" max="9473" width="6.44140625" style="51" customWidth="1"/>
    <col min="9474" max="9475" width="9.109375" style="51"/>
    <col min="9476" max="9476" width="2" style="51" customWidth="1"/>
    <col min="9477" max="9477" width="50" style="51" customWidth="1"/>
    <col min="9478" max="9478" width="6.33203125" style="51" customWidth="1"/>
    <col min="9479" max="9727" width="9.109375" style="51"/>
    <col min="9728" max="9728" width="45.88671875" style="51" customWidth="1"/>
    <col min="9729" max="9729" width="6.44140625" style="51" customWidth="1"/>
    <col min="9730" max="9731" width="9.109375" style="51"/>
    <col min="9732" max="9732" width="2" style="51" customWidth="1"/>
    <col min="9733" max="9733" width="50" style="51" customWidth="1"/>
    <col min="9734" max="9734" width="6.33203125" style="51" customWidth="1"/>
    <col min="9735" max="9983" width="9.109375" style="51"/>
    <col min="9984" max="9984" width="45.88671875" style="51" customWidth="1"/>
    <col min="9985" max="9985" width="6.44140625" style="51" customWidth="1"/>
    <col min="9986" max="9987" width="9.109375" style="51"/>
    <col min="9988" max="9988" width="2" style="51" customWidth="1"/>
    <col min="9989" max="9989" width="50" style="51" customWidth="1"/>
    <col min="9990" max="9990" width="6.33203125" style="51" customWidth="1"/>
    <col min="9991" max="10239" width="9.109375" style="51"/>
    <col min="10240" max="10240" width="45.88671875" style="51" customWidth="1"/>
    <col min="10241" max="10241" width="6.44140625" style="51" customWidth="1"/>
    <col min="10242" max="10243" width="9.109375" style="51"/>
    <col min="10244" max="10244" width="2" style="51" customWidth="1"/>
    <col min="10245" max="10245" width="50" style="51" customWidth="1"/>
    <col min="10246" max="10246" width="6.33203125" style="51" customWidth="1"/>
    <col min="10247" max="10495" width="9.109375" style="51"/>
    <col min="10496" max="10496" width="45.88671875" style="51" customWidth="1"/>
    <col min="10497" max="10497" width="6.44140625" style="51" customWidth="1"/>
    <col min="10498" max="10499" width="9.109375" style="51"/>
    <col min="10500" max="10500" width="2" style="51" customWidth="1"/>
    <col min="10501" max="10501" width="50" style="51" customWidth="1"/>
    <col min="10502" max="10502" width="6.33203125" style="51" customWidth="1"/>
    <col min="10503" max="10751" width="9.109375" style="51"/>
    <col min="10752" max="10752" width="45.88671875" style="51" customWidth="1"/>
    <col min="10753" max="10753" width="6.44140625" style="51" customWidth="1"/>
    <col min="10754" max="10755" width="9.109375" style="51"/>
    <col min="10756" max="10756" width="2" style="51" customWidth="1"/>
    <col min="10757" max="10757" width="50" style="51" customWidth="1"/>
    <col min="10758" max="10758" width="6.33203125" style="51" customWidth="1"/>
    <col min="10759" max="11007" width="9.109375" style="51"/>
    <col min="11008" max="11008" width="45.88671875" style="51" customWidth="1"/>
    <col min="11009" max="11009" width="6.44140625" style="51" customWidth="1"/>
    <col min="11010" max="11011" width="9.109375" style="51"/>
    <col min="11012" max="11012" width="2" style="51" customWidth="1"/>
    <col min="11013" max="11013" width="50" style="51" customWidth="1"/>
    <col min="11014" max="11014" width="6.33203125" style="51" customWidth="1"/>
    <col min="11015" max="11263" width="9.109375" style="51"/>
    <col min="11264" max="11264" width="45.88671875" style="51" customWidth="1"/>
    <col min="11265" max="11265" width="6.44140625" style="51" customWidth="1"/>
    <col min="11266" max="11267" width="9.109375" style="51"/>
    <col min="11268" max="11268" width="2" style="51" customWidth="1"/>
    <col min="11269" max="11269" width="50" style="51" customWidth="1"/>
    <col min="11270" max="11270" width="6.33203125" style="51" customWidth="1"/>
    <col min="11271" max="11519" width="9.109375" style="51"/>
    <col min="11520" max="11520" width="45.88671875" style="51" customWidth="1"/>
    <col min="11521" max="11521" width="6.44140625" style="51" customWidth="1"/>
    <col min="11522" max="11523" width="9.109375" style="51"/>
    <col min="11524" max="11524" width="2" style="51" customWidth="1"/>
    <col min="11525" max="11525" width="50" style="51" customWidth="1"/>
    <col min="11526" max="11526" width="6.33203125" style="51" customWidth="1"/>
    <col min="11527" max="11775" width="9.109375" style="51"/>
    <col min="11776" max="11776" width="45.88671875" style="51" customWidth="1"/>
    <col min="11777" max="11777" width="6.44140625" style="51" customWidth="1"/>
    <col min="11778" max="11779" width="9.109375" style="51"/>
    <col min="11780" max="11780" width="2" style="51" customWidth="1"/>
    <col min="11781" max="11781" width="50" style="51" customWidth="1"/>
    <col min="11782" max="11782" width="6.33203125" style="51" customWidth="1"/>
    <col min="11783" max="12031" width="9.109375" style="51"/>
    <col min="12032" max="12032" width="45.88671875" style="51" customWidth="1"/>
    <col min="12033" max="12033" width="6.44140625" style="51" customWidth="1"/>
    <col min="12034" max="12035" width="9.109375" style="51"/>
    <col min="12036" max="12036" width="2" style="51" customWidth="1"/>
    <col min="12037" max="12037" width="50" style="51" customWidth="1"/>
    <col min="12038" max="12038" width="6.33203125" style="51" customWidth="1"/>
    <col min="12039" max="12287" width="9.109375" style="51"/>
    <col min="12288" max="12288" width="45.88671875" style="51" customWidth="1"/>
    <col min="12289" max="12289" width="6.44140625" style="51" customWidth="1"/>
    <col min="12290" max="12291" width="9.109375" style="51"/>
    <col min="12292" max="12292" width="2" style="51" customWidth="1"/>
    <col min="12293" max="12293" width="50" style="51" customWidth="1"/>
    <col min="12294" max="12294" width="6.33203125" style="51" customWidth="1"/>
    <col min="12295" max="12543" width="9.109375" style="51"/>
    <col min="12544" max="12544" width="45.88671875" style="51" customWidth="1"/>
    <col min="12545" max="12545" width="6.44140625" style="51" customWidth="1"/>
    <col min="12546" max="12547" width="9.109375" style="51"/>
    <col min="12548" max="12548" width="2" style="51" customWidth="1"/>
    <col min="12549" max="12549" width="50" style="51" customWidth="1"/>
    <col min="12550" max="12550" width="6.33203125" style="51" customWidth="1"/>
    <col min="12551" max="12799" width="9.109375" style="51"/>
    <col min="12800" max="12800" width="45.88671875" style="51" customWidth="1"/>
    <col min="12801" max="12801" width="6.44140625" style="51" customWidth="1"/>
    <col min="12802" max="12803" width="9.109375" style="51"/>
    <col min="12804" max="12804" width="2" style="51" customWidth="1"/>
    <col min="12805" max="12805" width="50" style="51" customWidth="1"/>
    <col min="12806" max="12806" width="6.33203125" style="51" customWidth="1"/>
    <col min="12807" max="13055" width="9.109375" style="51"/>
    <col min="13056" max="13056" width="45.88671875" style="51" customWidth="1"/>
    <col min="13057" max="13057" width="6.44140625" style="51" customWidth="1"/>
    <col min="13058" max="13059" width="9.109375" style="51"/>
    <col min="13060" max="13060" width="2" style="51" customWidth="1"/>
    <col min="13061" max="13061" width="50" style="51" customWidth="1"/>
    <col min="13062" max="13062" width="6.33203125" style="51" customWidth="1"/>
    <col min="13063" max="13311" width="9.109375" style="51"/>
    <col min="13312" max="13312" width="45.88671875" style="51" customWidth="1"/>
    <col min="13313" max="13313" width="6.44140625" style="51" customWidth="1"/>
    <col min="13314" max="13315" width="9.109375" style="51"/>
    <col min="13316" max="13316" width="2" style="51" customWidth="1"/>
    <col min="13317" max="13317" width="50" style="51" customWidth="1"/>
    <col min="13318" max="13318" width="6.33203125" style="51" customWidth="1"/>
    <col min="13319" max="13567" width="9.109375" style="51"/>
    <col min="13568" max="13568" width="45.88671875" style="51" customWidth="1"/>
    <col min="13569" max="13569" width="6.44140625" style="51" customWidth="1"/>
    <col min="13570" max="13571" width="9.109375" style="51"/>
    <col min="13572" max="13572" width="2" style="51" customWidth="1"/>
    <col min="13573" max="13573" width="50" style="51" customWidth="1"/>
    <col min="13574" max="13574" width="6.33203125" style="51" customWidth="1"/>
    <col min="13575" max="13823" width="9.109375" style="51"/>
    <col min="13824" max="13824" width="45.88671875" style="51" customWidth="1"/>
    <col min="13825" max="13825" width="6.44140625" style="51" customWidth="1"/>
    <col min="13826" max="13827" width="9.109375" style="51"/>
    <col min="13828" max="13828" width="2" style="51" customWidth="1"/>
    <col min="13829" max="13829" width="50" style="51" customWidth="1"/>
    <col min="13830" max="13830" width="6.33203125" style="51" customWidth="1"/>
    <col min="13831" max="14079" width="9.109375" style="51"/>
    <col min="14080" max="14080" width="45.88671875" style="51" customWidth="1"/>
    <col min="14081" max="14081" width="6.44140625" style="51" customWidth="1"/>
    <col min="14082" max="14083" width="9.109375" style="51"/>
    <col min="14084" max="14084" width="2" style="51" customWidth="1"/>
    <col min="14085" max="14085" width="50" style="51" customWidth="1"/>
    <col min="14086" max="14086" width="6.33203125" style="51" customWidth="1"/>
    <col min="14087" max="14335" width="9.109375" style="51"/>
    <col min="14336" max="14336" width="45.88671875" style="51" customWidth="1"/>
    <col min="14337" max="14337" width="6.44140625" style="51" customWidth="1"/>
    <col min="14338" max="14339" width="9.109375" style="51"/>
    <col min="14340" max="14340" width="2" style="51" customWidth="1"/>
    <col min="14341" max="14341" width="50" style="51" customWidth="1"/>
    <col min="14342" max="14342" width="6.33203125" style="51" customWidth="1"/>
    <col min="14343" max="14591" width="9.109375" style="51"/>
    <col min="14592" max="14592" width="45.88671875" style="51" customWidth="1"/>
    <col min="14593" max="14593" width="6.44140625" style="51" customWidth="1"/>
    <col min="14594" max="14595" width="9.109375" style="51"/>
    <col min="14596" max="14596" width="2" style="51" customWidth="1"/>
    <col min="14597" max="14597" width="50" style="51" customWidth="1"/>
    <col min="14598" max="14598" width="6.33203125" style="51" customWidth="1"/>
    <col min="14599" max="14847" width="9.109375" style="51"/>
    <col min="14848" max="14848" width="45.88671875" style="51" customWidth="1"/>
    <col min="14849" max="14849" width="6.44140625" style="51" customWidth="1"/>
    <col min="14850" max="14851" width="9.109375" style="51"/>
    <col min="14852" max="14852" width="2" style="51" customWidth="1"/>
    <col min="14853" max="14853" width="50" style="51" customWidth="1"/>
    <col min="14854" max="14854" width="6.33203125" style="51" customWidth="1"/>
    <col min="14855" max="15103" width="9.109375" style="51"/>
    <col min="15104" max="15104" width="45.88671875" style="51" customWidth="1"/>
    <col min="15105" max="15105" width="6.44140625" style="51" customWidth="1"/>
    <col min="15106" max="15107" width="9.109375" style="51"/>
    <col min="15108" max="15108" width="2" style="51" customWidth="1"/>
    <col min="15109" max="15109" width="50" style="51" customWidth="1"/>
    <col min="15110" max="15110" width="6.33203125" style="51" customWidth="1"/>
    <col min="15111" max="15359" width="9.109375" style="51"/>
    <col min="15360" max="15360" width="45.88671875" style="51" customWidth="1"/>
    <col min="15361" max="15361" width="6.44140625" style="51" customWidth="1"/>
    <col min="15362" max="15363" width="9.109375" style="51"/>
    <col min="15364" max="15364" width="2" style="51" customWidth="1"/>
    <col min="15365" max="15365" width="50" style="51" customWidth="1"/>
    <col min="15366" max="15366" width="6.33203125" style="51" customWidth="1"/>
    <col min="15367" max="15615" width="9.109375" style="51"/>
    <col min="15616" max="15616" width="45.88671875" style="51" customWidth="1"/>
    <col min="15617" max="15617" width="6.44140625" style="51" customWidth="1"/>
    <col min="15618" max="15619" width="9.109375" style="51"/>
    <col min="15620" max="15620" width="2" style="51" customWidth="1"/>
    <col min="15621" max="15621" width="50" style="51" customWidth="1"/>
    <col min="15622" max="15622" width="6.33203125" style="51" customWidth="1"/>
    <col min="15623" max="15871" width="9.109375" style="51"/>
    <col min="15872" max="15872" width="45.88671875" style="51" customWidth="1"/>
    <col min="15873" max="15873" width="6.44140625" style="51" customWidth="1"/>
    <col min="15874" max="15875" width="9.109375" style="51"/>
    <col min="15876" max="15876" width="2" style="51" customWidth="1"/>
    <col min="15877" max="15877" width="50" style="51" customWidth="1"/>
    <col min="15878" max="15878" width="6.33203125" style="51" customWidth="1"/>
    <col min="15879" max="16127" width="9.109375" style="51"/>
    <col min="16128" max="16128" width="45.88671875" style="51" customWidth="1"/>
    <col min="16129" max="16129" width="6.44140625" style="51" customWidth="1"/>
    <col min="16130" max="16131" width="9.109375" style="51"/>
    <col min="16132" max="16132" width="2" style="51" customWidth="1"/>
    <col min="16133" max="16133" width="50" style="51" customWidth="1"/>
    <col min="16134" max="16134" width="6.33203125" style="51" customWidth="1"/>
    <col min="16135" max="16384" width="9.109375" style="51"/>
  </cols>
  <sheetData>
    <row r="1" spans="1:10">
      <c r="A1" s="282" t="s">
        <v>164</v>
      </c>
      <c r="B1" s="282"/>
      <c r="C1" s="282"/>
      <c r="D1" s="282"/>
      <c r="E1" s="148"/>
      <c r="F1" s="148"/>
      <c r="G1" s="148"/>
      <c r="H1" s="148"/>
    </row>
    <row r="2" spans="1:10" ht="15.6">
      <c r="A2" s="283" t="s">
        <v>66</v>
      </c>
      <c r="B2" s="283"/>
      <c r="C2" s="283"/>
      <c r="D2" s="283"/>
      <c r="E2" s="88"/>
      <c r="F2" s="88"/>
      <c r="G2" s="88"/>
      <c r="H2" s="88"/>
    </row>
    <row r="3" spans="1:10" s="19" customFormat="1" ht="15" customHeight="1">
      <c r="A3" s="264" t="str">
        <f>"на "&amp;'обща информация'!G8&amp;", гр. "&amp;'обща информация'!G9</f>
        <v>на "Водоснабдяване и канализация"ООД, гр. Враца</v>
      </c>
      <c r="B3" s="264"/>
      <c r="C3" s="264"/>
      <c r="D3" s="264"/>
      <c r="E3" s="52"/>
      <c r="F3" s="52"/>
      <c r="G3" s="52"/>
      <c r="H3" s="52"/>
      <c r="I3" s="52"/>
      <c r="J3" s="52"/>
    </row>
    <row r="4" spans="1:10" s="19" customFormat="1" ht="15" customHeight="1">
      <c r="A4" s="264" t="str">
        <f>"ЕИК по БУЛСТАТ: " &amp;'обща информация'!G10</f>
        <v>ЕИК по БУЛСТАТ: 816090199</v>
      </c>
      <c r="B4" s="264"/>
      <c r="C4" s="264"/>
      <c r="D4" s="264"/>
      <c r="E4" s="52"/>
      <c r="F4" s="52"/>
      <c r="G4" s="52"/>
      <c r="H4" s="52"/>
      <c r="I4" s="52"/>
      <c r="J4" s="52"/>
    </row>
    <row r="5" spans="1:10" s="19" customFormat="1" ht="15" customHeight="1">
      <c r="A5" s="302" t="s">
        <v>390</v>
      </c>
      <c r="B5" s="302"/>
      <c r="C5" s="302"/>
      <c r="D5" s="302"/>
      <c r="E5" s="52"/>
      <c r="F5" s="52"/>
      <c r="G5" s="52"/>
      <c r="H5" s="52"/>
      <c r="I5" s="52"/>
      <c r="J5" s="52"/>
    </row>
    <row r="6" spans="1:10" s="19" customFormat="1" ht="15" customHeight="1" thickBot="1">
      <c r="A6" s="142"/>
      <c r="B6" s="142"/>
      <c r="C6" s="142"/>
      <c r="D6" s="142"/>
      <c r="E6" s="52"/>
      <c r="F6" s="52"/>
      <c r="G6" s="52"/>
      <c r="H6" s="52"/>
      <c r="I6" s="52"/>
      <c r="J6" s="52"/>
    </row>
    <row r="7" spans="1:10" s="19" customFormat="1" ht="15" customHeight="1">
      <c r="A7" s="299" t="s">
        <v>67</v>
      </c>
      <c r="B7" s="294" t="s">
        <v>38</v>
      </c>
      <c r="C7" s="297" t="s">
        <v>261</v>
      </c>
      <c r="D7" s="298"/>
      <c r="E7" s="142"/>
      <c r="F7" s="142"/>
      <c r="G7" s="142"/>
      <c r="H7" s="142"/>
      <c r="I7" s="52"/>
      <c r="J7" s="52"/>
    </row>
    <row r="8" spans="1:10" s="19" customFormat="1" ht="15" customHeight="1">
      <c r="A8" s="300"/>
      <c r="B8" s="295"/>
      <c r="C8" s="146" t="s">
        <v>374</v>
      </c>
      <c r="D8" s="147" t="s">
        <v>375</v>
      </c>
      <c r="E8" s="142"/>
      <c r="F8" s="142"/>
      <c r="G8" s="142"/>
      <c r="H8" s="142"/>
      <c r="I8" s="52"/>
      <c r="J8" s="52"/>
    </row>
    <row r="9" spans="1:10" s="19" customFormat="1" ht="27" thickBot="1">
      <c r="A9" s="301"/>
      <c r="B9" s="296"/>
      <c r="C9" s="185" t="s">
        <v>392</v>
      </c>
      <c r="D9" s="186" t="s">
        <v>391</v>
      </c>
      <c r="E9" s="142"/>
      <c r="F9" s="142"/>
      <c r="G9" s="142"/>
      <c r="H9" s="142"/>
      <c r="I9" s="52"/>
      <c r="J9" s="52"/>
    </row>
    <row r="10" spans="1:10" s="19" customFormat="1" ht="15" customHeight="1">
      <c r="A10" s="149" t="s">
        <v>69</v>
      </c>
      <c r="B10" s="130"/>
      <c r="C10" s="124"/>
      <c r="D10" s="117"/>
      <c r="E10" s="142"/>
      <c r="F10" s="142"/>
      <c r="G10" s="142"/>
      <c r="H10" s="142"/>
      <c r="I10" s="52"/>
      <c r="J10" s="52"/>
    </row>
    <row r="11" spans="1:10" s="19" customFormat="1" ht="15" customHeight="1">
      <c r="A11" s="150" t="s">
        <v>262</v>
      </c>
      <c r="B11" s="131"/>
      <c r="C11" s="125"/>
      <c r="D11" s="118"/>
      <c r="E11" s="142"/>
      <c r="F11" s="142"/>
      <c r="G11" s="142"/>
      <c r="H11" s="142"/>
      <c r="I11" s="52"/>
      <c r="J11" s="52"/>
    </row>
    <row r="12" spans="1:10" s="19" customFormat="1" ht="15" customHeight="1">
      <c r="A12" s="151" t="s">
        <v>263</v>
      </c>
      <c r="B12" s="152">
        <v>10100</v>
      </c>
      <c r="C12" s="126"/>
      <c r="D12" s="119"/>
      <c r="E12" s="142"/>
      <c r="F12" s="142"/>
      <c r="G12" s="142"/>
      <c r="H12" s="142"/>
      <c r="I12" s="52"/>
      <c r="J12" s="52"/>
    </row>
    <row r="13" spans="1:10" s="19" customFormat="1" ht="15" customHeight="1">
      <c r="A13" s="151" t="s">
        <v>264</v>
      </c>
      <c r="B13" s="152">
        <v>10200</v>
      </c>
      <c r="C13" s="135">
        <f>SUM(C14:C15)</f>
        <v>2088</v>
      </c>
      <c r="D13" s="187">
        <f>SUM(D14:D15)</f>
        <v>1906</v>
      </c>
      <c r="E13" s="142"/>
      <c r="F13" s="142"/>
      <c r="G13" s="142"/>
      <c r="H13" s="142"/>
      <c r="I13" s="52"/>
      <c r="J13" s="52"/>
    </row>
    <row r="14" spans="1:10" s="19" customFormat="1" ht="15" customHeight="1">
      <c r="A14" s="153" t="s">
        <v>204</v>
      </c>
      <c r="B14" s="152">
        <v>10210</v>
      </c>
      <c r="C14" s="126">
        <v>1124</v>
      </c>
      <c r="D14" s="119">
        <v>994</v>
      </c>
      <c r="E14" s="142"/>
      <c r="F14" s="142"/>
      <c r="G14" s="142"/>
      <c r="H14" s="142"/>
      <c r="I14" s="52"/>
      <c r="J14" s="52"/>
    </row>
    <row r="15" spans="1:10" s="19" customFormat="1" ht="15" customHeight="1">
      <c r="A15" s="153" t="s">
        <v>265</v>
      </c>
      <c r="B15" s="152">
        <v>10220</v>
      </c>
      <c r="C15" s="126">
        <v>964</v>
      </c>
      <c r="D15" s="119">
        <v>912</v>
      </c>
      <c r="E15" s="142"/>
      <c r="F15" s="142"/>
      <c r="G15" s="142"/>
      <c r="H15" s="142"/>
      <c r="I15" s="52"/>
      <c r="J15" s="52"/>
    </row>
    <row r="16" spans="1:10" s="19" customFormat="1" ht="15" customHeight="1">
      <c r="A16" s="151" t="s">
        <v>266</v>
      </c>
      <c r="B16" s="152">
        <v>10300</v>
      </c>
      <c r="C16" s="135">
        <f>SUM(C18,C20)</f>
        <v>1716</v>
      </c>
      <c r="D16" s="136">
        <f>SUM(D18,D20)</f>
        <v>1744</v>
      </c>
      <c r="E16" s="142"/>
      <c r="F16" s="142"/>
      <c r="G16" s="142"/>
      <c r="H16" s="142"/>
      <c r="I16" s="52"/>
      <c r="J16" s="52"/>
    </row>
    <row r="17" spans="1:10" s="19" customFormat="1" ht="15" customHeight="1">
      <c r="A17" s="154" t="s">
        <v>197</v>
      </c>
      <c r="B17" s="131"/>
      <c r="C17" s="126"/>
      <c r="D17" s="119"/>
      <c r="E17" s="142"/>
      <c r="F17" s="142"/>
      <c r="G17" s="142"/>
      <c r="H17" s="142"/>
      <c r="I17" s="52"/>
      <c r="J17" s="52"/>
    </row>
    <row r="18" spans="1:10" s="19" customFormat="1" ht="15" customHeight="1">
      <c r="A18" s="154" t="s">
        <v>267</v>
      </c>
      <c r="B18" s="152">
        <v>10310</v>
      </c>
      <c r="C18" s="126">
        <v>1379</v>
      </c>
      <c r="D18" s="119">
        <v>1278</v>
      </c>
      <c r="E18" s="142"/>
      <c r="F18" s="142"/>
      <c r="G18" s="142"/>
      <c r="H18" s="142"/>
      <c r="I18" s="52"/>
      <c r="J18" s="52"/>
    </row>
    <row r="19" spans="1:10" s="19" customFormat="1" ht="15" customHeight="1">
      <c r="A19" s="154" t="s">
        <v>268</v>
      </c>
      <c r="B19" s="152">
        <v>10311</v>
      </c>
      <c r="C19" s="126"/>
      <c r="D19" s="119">
        <v>150</v>
      </c>
      <c r="E19" s="142"/>
      <c r="F19" s="142"/>
      <c r="G19" s="142"/>
      <c r="H19" s="142"/>
      <c r="I19" s="52"/>
      <c r="J19" s="52"/>
    </row>
    <row r="20" spans="1:10" s="19" customFormat="1" ht="15" customHeight="1">
      <c r="A20" s="154" t="s">
        <v>269</v>
      </c>
      <c r="B20" s="152">
        <v>10320</v>
      </c>
      <c r="C20" s="126">
        <v>337</v>
      </c>
      <c r="D20" s="119">
        <v>466</v>
      </c>
      <c r="E20" s="142"/>
      <c r="F20" s="142"/>
      <c r="G20" s="142"/>
      <c r="H20" s="142"/>
      <c r="I20" s="52"/>
      <c r="J20" s="52"/>
    </row>
    <row r="21" spans="1:10" s="19" customFormat="1" ht="15" customHeight="1">
      <c r="A21" s="154" t="s">
        <v>270</v>
      </c>
      <c r="B21" s="152">
        <v>10321</v>
      </c>
      <c r="C21" s="126"/>
      <c r="D21" s="119"/>
      <c r="E21" s="142"/>
      <c r="F21" s="142"/>
      <c r="G21" s="142"/>
      <c r="H21" s="142"/>
      <c r="I21" s="52"/>
      <c r="J21" s="52"/>
    </row>
    <row r="22" spans="1:10" s="19" customFormat="1" ht="15" customHeight="1">
      <c r="A22" s="151" t="s">
        <v>271</v>
      </c>
      <c r="B22" s="152">
        <v>10400</v>
      </c>
      <c r="C22" s="135">
        <f>SUM(C23,C26)</f>
        <v>321</v>
      </c>
      <c r="D22" s="136">
        <f>SUM(D23,D26)</f>
        <v>315</v>
      </c>
      <c r="E22" s="142"/>
      <c r="F22" s="142"/>
      <c r="G22" s="142"/>
      <c r="H22" s="142"/>
      <c r="I22" s="52"/>
      <c r="J22" s="52"/>
    </row>
    <row r="23" spans="1:10" s="19" customFormat="1" ht="24">
      <c r="A23" s="153" t="s">
        <v>272</v>
      </c>
      <c r="B23" s="152">
        <v>10410</v>
      </c>
      <c r="C23" s="135">
        <f>SUM(C24:C25)</f>
        <v>321</v>
      </c>
      <c r="D23" s="136">
        <f>SUM(D24:D25)</f>
        <v>315</v>
      </c>
      <c r="E23" s="142"/>
      <c r="F23" s="142"/>
      <c r="G23" s="142"/>
      <c r="H23" s="142"/>
      <c r="I23" s="52"/>
      <c r="J23" s="52"/>
    </row>
    <row r="24" spans="1:10" s="19" customFormat="1" ht="15" customHeight="1">
      <c r="A24" s="154" t="s">
        <v>273</v>
      </c>
      <c r="B24" s="152">
        <v>10411</v>
      </c>
      <c r="C24" s="126">
        <v>321</v>
      </c>
      <c r="D24" s="119">
        <v>315</v>
      </c>
      <c r="E24" s="142"/>
      <c r="F24" s="142"/>
      <c r="G24" s="142"/>
      <c r="H24" s="142"/>
      <c r="I24" s="52"/>
      <c r="J24" s="52"/>
    </row>
    <row r="25" spans="1:10" s="19" customFormat="1" ht="15" customHeight="1">
      <c r="A25" s="154" t="s">
        <v>274</v>
      </c>
      <c r="B25" s="152">
        <v>10412</v>
      </c>
      <c r="C25" s="126"/>
      <c r="D25" s="119"/>
      <c r="E25" s="142"/>
      <c r="F25" s="142"/>
      <c r="G25" s="142"/>
      <c r="H25" s="142"/>
      <c r="I25" s="52"/>
      <c r="J25" s="52"/>
    </row>
    <row r="26" spans="1:10" s="19" customFormat="1" ht="15" customHeight="1">
      <c r="A26" s="153" t="s">
        <v>275</v>
      </c>
      <c r="B26" s="152">
        <v>10420</v>
      </c>
      <c r="C26" s="126"/>
      <c r="D26" s="119"/>
      <c r="E26" s="142"/>
      <c r="F26" s="142"/>
      <c r="G26" s="142"/>
      <c r="H26" s="142"/>
      <c r="I26" s="52"/>
      <c r="J26" s="52"/>
    </row>
    <row r="27" spans="1:10" s="19" customFormat="1" ht="15" customHeight="1">
      <c r="A27" s="151" t="s">
        <v>276</v>
      </c>
      <c r="B27" s="152">
        <v>10500</v>
      </c>
      <c r="C27" s="126">
        <v>73</v>
      </c>
      <c r="D27" s="119">
        <v>36</v>
      </c>
      <c r="E27" s="142"/>
      <c r="F27" s="142"/>
      <c r="G27" s="142"/>
      <c r="H27" s="142"/>
      <c r="I27" s="52"/>
      <c r="J27" s="52"/>
    </row>
    <row r="28" spans="1:10" s="19" customFormat="1" ht="15" customHeight="1">
      <c r="A28" s="154" t="s">
        <v>197</v>
      </c>
      <c r="B28" s="131"/>
      <c r="C28" s="126"/>
      <c r="D28" s="119"/>
      <c r="E28" s="142"/>
      <c r="F28" s="142"/>
      <c r="G28" s="142"/>
      <c r="H28" s="142"/>
      <c r="I28" s="52"/>
      <c r="J28" s="52"/>
    </row>
    <row r="29" spans="1:10" s="19" customFormat="1" ht="15" customHeight="1">
      <c r="A29" s="154" t="s">
        <v>277</v>
      </c>
      <c r="B29" s="152">
        <v>10510</v>
      </c>
      <c r="C29" s="126">
        <v>22</v>
      </c>
      <c r="D29" s="119">
        <v>12</v>
      </c>
      <c r="E29" s="142"/>
      <c r="F29" s="142"/>
      <c r="G29" s="142"/>
      <c r="H29" s="142"/>
      <c r="I29" s="52"/>
      <c r="J29" s="52"/>
    </row>
    <row r="30" spans="1:10" s="19" customFormat="1" ht="15" customHeight="1">
      <c r="A30" s="154" t="s">
        <v>278</v>
      </c>
      <c r="B30" s="152">
        <v>10520</v>
      </c>
      <c r="C30" s="126"/>
      <c r="D30" s="119"/>
      <c r="E30" s="142"/>
      <c r="F30" s="142"/>
      <c r="G30" s="142"/>
      <c r="H30" s="142"/>
      <c r="I30" s="52"/>
      <c r="J30" s="52"/>
    </row>
    <row r="31" spans="1:10" s="19" customFormat="1" ht="15" customHeight="1">
      <c r="A31" s="150" t="s">
        <v>45</v>
      </c>
      <c r="B31" s="155">
        <v>10000</v>
      </c>
      <c r="C31" s="127">
        <f>C12+C13+C16+C22+C27</f>
        <v>4198</v>
      </c>
      <c r="D31" s="120">
        <f>D12+D13+D16+D22+D27</f>
        <v>4001</v>
      </c>
      <c r="E31" s="142"/>
      <c r="F31" s="142"/>
      <c r="G31" s="142"/>
      <c r="H31" s="142"/>
      <c r="I31" s="52"/>
      <c r="J31" s="52"/>
    </row>
    <row r="32" spans="1:10" s="19" customFormat="1" ht="15" customHeight="1">
      <c r="A32" s="150" t="s">
        <v>279</v>
      </c>
      <c r="B32" s="131"/>
      <c r="C32" s="125"/>
      <c r="D32" s="118"/>
      <c r="E32" s="142"/>
      <c r="F32" s="142"/>
      <c r="G32" s="142"/>
      <c r="H32" s="142"/>
      <c r="I32" s="52"/>
      <c r="J32" s="52"/>
    </row>
    <row r="33" spans="1:10" s="19" customFormat="1" ht="21" customHeight="1">
      <c r="A33" s="153" t="s">
        <v>280</v>
      </c>
      <c r="B33" s="152">
        <v>11100</v>
      </c>
      <c r="C33" s="105"/>
      <c r="D33" s="97"/>
      <c r="E33" s="142"/>
      <c r="F33" s="142"/>
      <c r="G33" s="142"/>
      <c r="H33" s="142"/>
      <c r="I33" s="52"/>
      <c r="J33" s="52"/>
    </row>
    <row r="34" spans="1:10" s="19" customFormat="1" ht="15" customHeight="1">
      <c r="A34" s="154" t="s">
        <v>281</v>
      </c>
      <c r="B34" s="152">
        <v>11110</v>
      </c>
      <c r="C34" s="126"/>
      <c r="D34" s="119"/>
      <c r="E34" s="142"/>
      <c r="F34" s="142"/>
      <c r="G34" s="142"/>
      <c r="H34" s="142"/>
      <c r="I34" s="52"/>
      <c r="J34" s="52"/>
    </row>
    <row r="35" spans="1:10" s="19" customFormat="1" ht="15" customHeight="1">
      <c r="A35" s="151" t="s">
        <v>282</v>
      </c>
      <c r="B35" s="152">
        <v>11200</v>
      </c>
      <c r="C35" s="126">
        <v>147</v>
      </c>
      <c r="D35" s="119">
        <v>140</v>
      </c>
      <c r="E35" s="142"/>
      <c r="F35" s="142"/>
      <c r="G35" s="142"/>
      <c r="H35" s="142"/>
      <c r="I35" s="52"/>
      <c r="J35" s="52"/>
    </row>
    <row r="36" spans="1:10" s="19" customFormat="1" ht="15" customHeight="1">
      <c r="A36" s="154" t="s">
        <v>197</v>
      </c>
      <c r="B36" s="131"/>
      <c r="C36" s="126"/>
      <c r="D36" s="119"/>
      <c r="E36" s="142"/>
      <c r="F36" s="142"/>
      <c r="G36" s="142"/>
      <c r="H36" s="142"/>
      <c r="I36" s="52"/>
      <c r="J36" s="52"/>
    </row>
    <row r="37" spans="1:10" s="19" customFormat="1" ht="15" customHeight="1">
      <c r="A37" s="153" t="s">
        <v>283</v>
      </c>
      <c r="B37" s="152">
        <v>11210</v>
      </c>
      <c r="C37" s="126"/>
      <c r="D37" s="119"/>
      <c r="E37" s="142"/>
      <c r="F37" s="142"/>
      <c r="G37" s="142"/>
      <c r="H37" s="142"/>
      <c r="I37" s="52"/>
      <c r="J37" s="52"/>
    </row>
    <row r="38" spans="1:10" s="19" customFormat="1" ht="15" customHeight="1">
      <c r="A38" s="153" t="s">
        <v>284</v>
      </c>
      <c r="B38" s="152">
        <v>11220</v>
      </c>
      <c r="C38" s="126"/>
      <c r="D38" s="119"/>
      <c r="E38" s="142"/>
      <c r="F38" s="142"/>
      <c r="G38" s="142"/>
      <c r="H38" s="142"/>
      <c r="I38" s="52"/>
      <c r="J38" s="52"/>
    </row>
    <row r="39" spans="1:10" s="19" customFormat="1" ht="15" customHeight="1">
      <c r="A39" s="150" t="s">
        <v>71</v>
      </c>
      <c r="B39" s="155">
        <v>11000</v>
      </c>
      <c r="C39" s="127">
        <f>C33+C35</f>
        <v>147</v>
      </c>
      <c r="D39" s="120">
        <f>D33+D35</f>
        <v>140</v>
      </c>
      <c r="E39" s="142"/>
      <c r="F39" s="142"/>
      <c r="G39" s="142"/>
      <c r="H39" s="142"/>
      <c r="I39" s="52"/>
      <c r="J39" s="52"/>
    </row>
    <row r="40" spans="1:10" s="19" customFormat="1" ht="15" customHeight="1">
      <c r="A40" s="150" t="s">
        <v>72</v>
      </c>
      <c r="B40" s="155">
        <v>14000</v>
      </c>
      <c r="C40" s="126"/>
      <c r="D40" s="119"/>
      <c r="E40" s="142"/>
      <c r="F40" s="142"/>
      <c r="G40" s="142"/>
      <c r="H40" s="142"/>
      <c r="I40" s="52"/>
      <c r="J40" s="52"/>
    </row>
    <row r="41" spans="1:10" s="19" customFormat="1" ht="15" customHeight="1">
      <c r="A41" s="150" t="s">
        <v>285</v>
      </c>
      <c r="B41" s="155">
        <v>13000</v>
      </c>
      <c r="C41" s="127">
        <f>C31+C39</f>
        <v>4345</v>
      </c>
      <c r="D41" s="120">
        <f>D31+D39</f>
        <v>4141</v>
      </c>
      <c r="E41" s="142"/>
      <c r="F41" s="142"/>
      <c r="G41" s="142"/>
      <c r="H41" s="142"/>
      <c r="I41" s="52"/>
      <c r="J41" s="52"/>
    </row>
    <row r="42" spans="1:10" s="19" customFormat="1" ht="15" customHeight="1">
      <c r="A42" s="150" t="s">
        <v>286</v>
      </c>
      <c r="B42" s="155">
        <v>14100</v>
      </c>
      <c r="C42" s="128">
        <f>C84-C41</f>
        <v>174</v>
      </c>
      <c r="D42" s="121">
        <f>D84-D41</f>
        <v>168</v>
      </c>
      <c r="E42" s="142"/>
      <c r="F42" s="142"/>
      <c r="G42" s="142"/>
      <c r="H42" s="142"/>
      <c r="I42" s="52"/>
      <c r="J42" s="52"/>
    </row>
    <row r="43" spans="1:10" s="19" customFormat="1" ht="15" customHeight="1">
      <c r="A43" s="150" t="s">
        <v>287</v>
      </c>
      <c r="B43" s="155">
        <v>14200</v>
      </c>
      <c r="C43" s="126"/>
      <c r="D43" s="119"/>
      <c r="E43" s="142"/>
      <c r="F43" s="142"/>
      <c r="G43" s="142"/>
      <c r="H43" s="142"/>
      <c r="I43" s="52"/>
      <c r="J43" s="52"/>
    </row>
    <row r="44" spans="1:10" s="19" customFormat="1" ht="15" customHeight="1">
      <c r="A44" s="150" t="s">
        <v>288</v>
      </c>
      <c r="B44" s="155">
        <v>14300</v>
      </c>
      <c r="C44" s="126"/>
      <c r="D44" s="119"/>
      <c r="E44" s="142"/>
      <c r="F44" s="142"/>
      <c r="G44" s="142"/>
      <c r="H44" s="142"/>
      <c r="I44" s="52"/>
      <c r="J44" s="52"/>
    </row>
    <row r="45" spans="1:10" s="19" customFormat="1" ht="15" customHeight="1">
      <c r="A45" s="150" t="s">
        <v>289</v>
      </c>
      <c r="B45" s="155">
        <v>14400</v>
      </c>
      <c r="C45" s="127">
        <f>C42-C43-C44</f>
        <v>174</v>
      </c>
      <c r="D45" s="120">
        <f>D42-D43-D44</f>
        <v>168</v>
      </c>
      <c r="E45" s="142"/>
      <c r="F45" s="142"/>
      <c r="G45" s="142"/>
      <c r="H45" s="142"/>
      <c r="I45" s="52"/>
      <c r="J45" s="52"/>
    </row>
    <row r="46" spans="1:10" s="19" customFormat="1" ht="15" customHeight="1" thickBot="1">
      <c r="A46" s="156" t="s">
        <v>290</v>
      </c>
      <c r="B46" s="157">
        <v>14500</v>
      </c>
      <c r="C46" s="129">
        <f>C41+C43+C44+C45</f>
        <v>4519</v>
      </c>
      <c r="D46" s="122">
        <f>D41+D43+D44+D45</f>
        <v>4309</v>
      </c>
      <c r="E46" s="142"/>
      <c r="F46" s="142"/>
      <c r="G46" s="142"/>
      <c r="H46" s="142"/>
      <c r="I46" s="52"/>
      <c r="J46" s="52"/>
    </row>
    <row r="47" spans="1:10" s="19" customFormat="1" ht="15" customHeight="1">
      <c r="A47" s="142"/>
      <c r="B47" s="142"/>
      <c r="C47" s="142"/>
      <c r="D47" s="142"/>
      <c r="E47" s="142"/>
      <c r="F47" s="142"/>
      <c r="G47" s="142"/>
      <c r="H47" s="142"/>
      <c r="I47" s="52"/>
      <c r="J47" s="52"/>
    </row>
    <row r="48" spans="1:10" s="19" customFormat="1" ht="15" customHeight="1" thickBot="1">
      <c r="A48" s="142"/>
      <c r="B48" s="142"/>
      <c r="C48" s="142"/>
      <c r="D48" s="142"/>
      <c r="E48" s="142"/>
      <c r="F48" s="142"/>
      <c r="G48" s="142"/>
      <c r="H48" s="142"/>
      <c r="I48" s="52"/>
      <c r="J48" s="52"/>
    </row>
    <row r="49" spans="1:10" s="19" customFormat="1" ht="15" customHeight="1">
      <c r="A49" s="308" t="s">
        <v>68</v>
      </c>
      <c r="B49" s="303" t="s">
        <v>38</v>
      </c>
      <c r="C49" s="306" t="s">
        <v>261</v>
      </c>
      <c r="D49" s="307"/>
      <c r="E49" s="142"/>
      <c r="F49" s="142"/>
      <c r="G49" s="142"/>
      <c r="H49" s="142"/>
      <c r="I49" s="52"/>
      <c r="J49" s="52"/>
    </row>
    <row r="50" spans="1:10" s="19" customFormat="1" ht="15" customHeight="1">
      <c r="A50" s="309"/>
      <c r="B50" s="304"/>
      <c r="C50" s="146" t="s">
        <v>374</v>
      </c>
      <c r="D50" s="147" t="s">
        <v>375</v>
      </c>
      <c r="E50" s="142"/>
      <c r="F50" s="142"/>
      <c r="G50" s="142"/>
      <c r="H50" s="142"/>
      <c r="I50" s="52"/>
      <c r="J50" s="52"/>
    </row>
    <row r="51" spans="1:10" s="19" customFormat="1" ht="27" thickBot="1">
      <c r="A51" s="310"/>
      <c r="B51" s="305"/>
      <c r="C51" s="185" t="s">
        <v>392</v>
      </c>
      <c r="D51" s="186" t="s">
        <v>391</v>
      </c>
      <c r="E51" s="142"/>
      <c r="F51" s="142"/>
      <c r="G51" s="142"/>
      <c r="H51" s="142"/>
      <c r="I51" s="52"/>
      <c r="J51" s="52"/>
    </row>
    <row r="52" spans="1:10" s="19" customFormat="1" ht="15" customHeight="1">
      <c r="A52" s="149" t="s">
        <v>70</v>
      </c>
      <c r="B52" s="130"/>
      <c r="C52" s="124"/>
      <c r="D52" s="117"/>
      <c r="E52" s="142"/>
      <c r="F52" s="142"/>
      <c r="G52" s="142"/>
      <c r="H52" s="142"/>
      <c r="I52" s="52"/>
      <c r="J52" s="52"/>
    </row>
    <row r="53" spans="1:10" s="19" customFormat="1" ht="15" customHeight="1">
      <c r="A53" s="150" t="s">
        <v>291</v>
      </c>
      <c r="B53" s="131"/>
      <c r="C53" s="125"/>
      <c r="D53" s="118"/>
      <c r="E53" s="142"/>
      <c r="F53" s="142"/>
      <c r="G53" s="142"/>
      <c r="H53" s="142"/>
      <c r="I53" s="52"/>
      <c r="J53" s="52"/>
    </row>
    <row r="54" spans="1:10" s="19" customFormat="1" ht="15" customHeight="1">
      <c r="A54" s="151" t="s">
        <v>292</v>
      </c>
      <c r="B54" s="152">
        <v>15100</v>
      </c>
      <c r="C54" s="135">
        <f>SUM(C55:C57)</f>
        <v>3833</v>
      </c>
      <c r="D54" s="136">
        <f>SUM(D55:D57)</f>
        <v>3761</v>
      </c>
      <c r="E54" s="142"/>
      <c r="F54" s="142"/>
      <c r="G54" s="142"/>
      <c r="H54" s="142"/>
      <c r="I54" s="52"/>
      <c r="J54" s="52"/>
    </row>
    <row r="55" spans="1:10" s="19" customFormat="1" ht="15" customHeight="1">
      <c r="A55" s="153" t="s">
        <v>208</v>
      </c>
      <c r="B55" s="152">
        <v>15110</v>
      </c>
      <c r="C55" s="126"/>
      <c r="D55" s="119"/>
      <c r="E55" s="142"/>
      <c r="F55" s="142"/>
      <c r="G55" s="142"/>
      <c r="H55" s="142"/>
      <c r="I55" s="52"/>
      <c r="J55" s="52"/>
    </row>
    <row r="56" spans="1:10" s="19" customFormat="1" ht="15" customHeight="1">
      <c r="A56" s="153" t="s">
        <v>209</v>
      </c>
      <c r="B56" s="152">
        <v>15120</v>
      </c>
      <c r="C56" s="126">
        <v>6</v>
      </c>
      <c r="D56" s="119">
        <v>4</v>
      </c>
      <c r="E56" s="142"/>
      <c r="F56" s="142"/>
      <c r="G56" s="142"/>
      <c r="H56" s="142"/>
      <c r="I56" s="52"/>
      <c r="J56" s="52"/>
    </row>
    <row r="57" spans="1:10" s="19" customFormat="1" ht="15" customHeight="1">
      <c r="A57" s="153" t="s">
        <v>293</v>
      </c>
      <c r="B57" s="152">
        <v>15130</v>
      </c>
      <c r="C57" s="126">
        <v>3827</v>
      </c>
      <c r="D57" s="119">
        <v>3757</v>
      </c>
      <c r="E57" s="142"/>
      <c r="F57" s="142"/>
      <c r="G57" s="142"/>
      <c r="H57" s="142"/>
      <c r="I57" s="52"/>
      <c r="J57" s="52"/>
    </row>
    <row r="58" spans="1:10" s="19" customFormat="1" ht="15" customHeight="1">
      <c r="A58" s="154" t="s">
        <v>197</v>
      </c>
      <c r="B58" s="131"/>
      <c r="C58" s="126"/>
      <c r="D58" s="119"/>
      <c r="E58" s="142"/>
      <c r="F58" s="142"/>
      <c r="G58" s="142"/>
      <c r="H58" s="142"/>
      <c r="I58" s="52"/>
      <c r="J58" s="52"/>
    </row>
    <row r="59" spans="1:10" s="19" customFormat="1" ht="15" customHeight="1">
      <c r="A59" s="154" t="s">
        <v>294</v>
      </c>
      <c r="B59" s="152">
        <v>15131</v>
      </c>
      <c r="C59" s="126"/>
      <c r="D59" s="119"/>
      <c r="E59" s="142"/>
      <c r="F59" s="142"/>
      <c r="G59" s="142"/>
      <c r="H59" s="142"/>
      <c r="I59" s="52"/>
      <c r="J59" s="52"/>
    </row>
    <row r="60" spans="1:10" s="19" customFormat="1" ht="15" customHeight="1">
      <c r="A60" s="154" t="s">
        <v>295</v>
      </c>
      <c r="B60" s="152">
        <v>15132</v>
      </c>
      <c r="C60" s="126"/>
      <c r="D60" s="119"/>
      <c r="E60" s="142"/>
      <c r="F60" s="142"/>
      <c r="G60" s="142"/>
      <c r="H60" s="142"/>
      <c r="I60" s="52"/>
      <c r="J60" s="52"/>
    </row>
    <row r="61" spans="1:10" s="19" customFormat="1" ht="15" customHeight="1">
      <c r="A61" s="154" t="s">
        <v>296</v>
      </c>
      <c r="B61" s="152">
        <v>15133</v>
      </c>
      <c r="C61" s="126"/>
      <c r="D61" s="119"/>
      <c r="E61" s="142"/>
      <c r="F61" s="142"/>
      <c r="G61" s="142"/>
      <c r="H61" s="142"/>
      <c r="I61" s="52"/>
      <c r="J61" s="52"/>
    </row>
    <row r="62" spans="1:10" s="19" customFormat="1" ht="15" customHeight="1">
      <c r="A62" s="151" t="s">
        <v>297</v>
      </c>
      <c r="B62" s="152">
        <v>15200</v>
      </c>
      <c r="C62" s="126"/>
      <c r="D62" s="119"/>
      <c r="E62" s="142"/>
      <c r="F62" s="142"/>
      <c r="G62" s="142"/>
      <c r="H62" s="142"/>
      <c r="I62" s="52"/>
      <c r="J62" s="52"/>
    </row>
    <row r="63" spans="1:10" s="19" customFormat="1" ht="15" customHeight="1">
      <c r="A63" s="151" t="s">
        <v>298</v>
      </c>
      <c r="B63" s="152">
        <v>15300</v>
      </c>
      <c r="C63" s="126">
        <v>570</v>
      </c>
      <c r="D63" s="119">
        <v>433</v>
      </c>
      <c r="E63" s="142"/>
      <c r="F63" s="142"/>
      <c r="G63" s="142"/>
      <c r="H63" s="142"/>
      <c r="I63" s="52"/>
      <c r="J63" s="52"/>
    </row>
    <row r="64" spans="1:10" s="19" customFormat="1" ht="15" customHeight="1">
      <c r="A64" s="154" t="s">
        <v>299</v>
      </c>
      <c r="B64" s="152">
        <v>15310</v>
      </c>
      <c r="C64" s="126"/>
      <c r="D64" s="119"/>
      <c r="E64" s="142"/>
      <c r="F64" s="142"/>
      <c r="G64" s="142"/>
      <c r="H64" s="142"/>
      <c r="I64" s="52"/>
      <c r="J64" s="52"/>
    </row>
    <row r="65" spans="1:10" s="19" customFormat="1" ht="15" customHeight="1">
      <c r="A65" s="151" t="s">
        <v>300</v>
      </c>
      <c r="B65" s="152">
        <v>15400</v>
      </c>
      <c r="C65" s="126">
        <v>116</v>
      </c>
      <c r="D65" s="119">
        <v>114</v>
      </c>
      <c r="E65" s="142"/>
      <c r="F65" s="142"/>
      <c r="G65" s="142"/>
      <c r="H65" s="142"/>
      <c r="I65" s="52"/>
      <c r="J65" s="52"/>
    </row>
    <row r="66" spans="1:10" s="19" customFormat="1" ht="15" customHeight="1">
      <c r="A66" s="154" t="s">
        <v>197</v>
      </c>
      <c r="B66" s="131"/>
      <c r="C66" s="126"/>
      <c r="D66" s="119"/>
      <c r="E66" s="142"/>
      <c r="F66" s="142"/>
      <c r="G66" s="142"/>
      <c r="H66" s="142"/>
      <c r="I66" s="52"/>
      <c r="J66" s="52"/>
    </row>
    <row r="67" spans="1:10" s="19" customFormat="1" ht="15" customHeight="1">
      <c r="A67" s="153" t="s">
        <v>301</v>
      </c>
      <c r="B67" s="152">
        <v>15410</v>
      </c>
      <c r="C67" s="126"/>
      <c r="D67" s="119"/>
      <c r="E67" s="142"/>
      <c r="F67" s="142"/>
      <c r="G67" s="142"/>
      <c r="H67" s="142"/>
      <c r="I67" s="52"/>
      <c r="J67" s="52"/>
    </row>
    <row r="68" spans="1:10" s="19" customFormat="1" ht="15" customHeight="1">
      <c r="A68" s="154" t="s">
        <v>302</v>
      </c>
      <c r="B68" s="152">
        <v>15411</v>
      </c>
      <c r="C68" s="126"/>
      <c r="D68" s="119"/>
      <c r="E68" s="142"/>
      <c r="F68" s="142"/>
      <c r="G68" s="142"/>
      <c r="H68" s="142"/>
      <c r="I68" s="52"/>
      <c r="J68" s="52"/>
    </row>
    <row r="69" spans="1:10" s="19" customFormat="1" ht="15" customHeight="1">
      <c r="A69" s="153" t="s">
        <v>303</v>
      </c>
      <c r="B69" s="152">
        <v>15420</v>
      </c>
      <c r="C69" s="126">
        <v>26</v>
      </c>
      <c r="D69" s="119">
        <v>17</v>
      </c>
      <c r="E69" s="142"/>
      <c r="F69" s="142"/>
      <c r="G69" s="142"/>
      <c r="H69" s="142"/>
      <c r="I69" s="52"/>
      <c r="J69" s="52"/>
    </row>
    <row r="70" spans="1:10" s="19" customFormat="1" ht="15" customHeight="1">
      <c r="A70" s="153" t="s">
        <v>304</v>
      </c>
      <c r="B70" s="152">
        <v>15430</v>
      </c>
      <c r="C70" s="126"/>
      <c r="D70" s="119"/>
      <c r="E70" s="142"/>
      <c r="F70" s="142"/>
      <c r="G70" s="142"/>
      <c r="H70" s="142"/>
      <c r="I70" s="52"/>
      <c r="J70" s="52"/>
    </row>
    <row r="71" spans="1:10" s="19" customFormat="1" ht="15" customHeight="1">
      <c r="A71" s="150" t="s">
        <v>45</v>
      </c>
      <c r="B71" s="155">
        <v>15000</v>
      </c>
      <c r="C71" s="127">
        <f>C54+C62+C63+C65</f>
        <v>4519</v>
      </c>
      <c r="D71" s="120">
        <f>D54+D62+D63+D65</f>
        <v>4308</v>
      </c>
      <c r="E71" s="142"/>
      <c r="F71" s="142"/>
      <c r="G71" s="142"/>
      <c r="H71" s="142"/>
      <c r="I71" s="52"/>
      <c r="J71" s="52"/>
    </row>
    <row r="72" spans="1:10" s="19" customFormat="1" ht="15" customHeight="1">
      <c r="A72" s="150" t="s">
        <v>305</v>
      </c>
      <c r="B72" s="131"/>
      <c r="C72" s="125"/>
      <c r="D72" s="118"/>
      <c r="E72" s="142"/>
      <c r="F72" s="142"/>
      <c r="G72" s="142"/>
      <c r="H72" s="142"/>
      <c r="I72" s="52"/>
      <c r="J72" s="52"/>
    </row>
    <row r="73" spans="1:10" s="19" customFormat="1" ht="15" customHeight="1">
      <c r="A73" s="151" t="s">
        <v>306</v>
      </c>
      <c r="B73" s="152">
        <v>16100</v>
      </c>
      <c r="C73" s="126"/>
      <c r="D73" s="119"/>
      <c r="E73" s="142"/>
      <c r="F73" s="142"/>
      <c r="G73" s="142"/>
      <c r="H73" s="142"/>
      <c r="I73" s="52"/>
      <c r="J73" s="52"/>
    </row>
    <row r="74" spans="1:10" s="19" customFormat="1" ht="15" customHeight="1">
      <c r="A74" s="154" t="s">
        <v>307</v>
      </c>
      <c r="B74" s="152">
        <v>16110</v>
      </c>
      <c r="C74" s="126"/>
      <c r="D74" s="119"/>
      <c r="E74" s="142"/>
      <c r="F74" s="142"/>
      <c r="G74" s="142"/>
      <c r="H74" s="142"/>
      <c r="I74" s="52"/>
      <c r="J74" s="52"/>
    </row>
    <row r="75" spans="1:10" s="19" customFormat="1" ht="23.25" customHeight="1">
      <c r="A75" s="151" t="s">
        <v>308</v>
      </c>
      <c r="B75" s="152">
        <v>16200</v>
      </c>
      <c r="C75" s="126"/>
      <c r="D75" s="119"/>
      <c r="E75" s="142"/>
      <c r="F75" s="142"/>
      <c r="G75" s="142"/>
      <c r="H75" s="142"/>
      <c r="I75" s="52"/>
      <c r="J75" s="52"/>
    </row>
    <row r="76" spans="1:10" s="19" customFormat="1" ht="15" customHeight="1">
      <c r="A76" s="154" t="s">
        <v>309</v>
      </c>
      <c r="B76" s="152">
        <v>16210</v>
      </c>
      <c r="C76" s="126"/>
      <c r="D76" s="119"/>
      <c r="E76" s="142"/>
      <c r="F76" s="142"/>
      <c r="G76" s="142"/>
      <c r="H76" s="142"/>
      <c r="I76" s="52"/>
      <c r="J76" s="52"/>
    </row>
    <row r="77" spans="1:10" s="19" customFormat="1" ht="15" customHeight="1">
      <c r="A77" s="151" t="s">
        <v>310</v>
      </c>
      <c r="B77" s="152">
        <v>16300</v>
      </c>
      <c r="C77" s="126"/>
      <c r="D77" s="119">
        <v>1</v>
      </c>
      <c r="E77" s="142"/>
      <c r="F77" s="142"/>
      <c r="G77" s="142"/>
      <c r="H77" s="142"/>
      <c r="I77" s="52"/>
      <c r="J77" s="52"/>
    </row>
    <row r="78" spans="1:10" s="19" customFormat="1" ht="15" customHeight="1">
      <c r="A78" s="154" t="s">
        <v>197</v>
      </c>
      <c r="B78" s="131"/>
      <c r="C78" s="126"/>
      <c r="D78" s="119"/>
      <c r="E78" s="142"/>
      <c r="F78" s="142"/>
      <c r="G78" s="142"/>
      <c r="H78" s="142"/>
      <c r="I78" s="52"/>
      <c r="J78" s="52"/>
    </row>
    <row r="79" spans="1:10" s="19" customFormat="1" ht="15" customHeight="1">
      <c r="A79" s="153" t="s">
        <v>311</v>
      </c>
      <c r="B79" s="152">
        <v>16310</v>
      </c>
      <c r="C79" s="126"/>
      <c r="D79" s="119"/>
      <c r="E79" s="142"/>
      <c r="F79" s="142"/>
      <c r="G79" s="142"/>
      <c r="H79" s="142"/>
      <c r="I79" s="52"/>
      <c r="J79" s="52"/>
    </row>
    <row r="80" spans="1:10" s="19" customFormat="1" ht="15" customHeight="1">
      <c r="A80" s="153" t="s">
        <v>312</v>
      </c>
      <c r="B80" s="152">
        <v>16320</v>
      </c>
      <c r="C80" s="126"/>
      <c r="D80" s="119"/>
      <c r="E80" s="142"/>
      <c r="F80" s="142"/>
      <c r="G80" s="142"/>
      <c r="H80" s="142"/>
      <c r="I80" s="52"/>
      <c r="J80" s="52"/>
    </row>
    <row r="81" spans="1:10" s="19" customFormat="1" ht="15" customHeight="1">
      <c r="A81" s="153" t="s">
        <v>313</v>
      </c>
      <c r="B81" s="152">
        <v>16330</v>
      </c>
      <c r="C81" s="126"/>
      <c r="D81" s="119"/>
      <c r="E81" s="142"/>
      <c r="F81" s="142"/>
      <c r="G81" s="142"/>
      <c r="H81" s="142"/>
      <c r="I81" s="52"/>
      <c r="J81" s="52"/>
    </row>
    <row r="82" spans="1:10" s="19" customFormat="1" ht="15" customHeight="1">
      <c r="A82" s="150" t="s">
        <v>71</v>
      </c>
      <c r="B82" s="155">
        <v>16000</v>
      </c>
      <c r="C82" s="127">
        <f>C73+C75+C77</f>
        <v>0</v>
      </c>
      <c r="D82" s="120">
        <f>D73+D75+D77</f>
        <v>1</v>
      </c>
      <c r="E82" s="142"/>
      <c r="F82" s="142"/>
      <c r="G82" s="142"/>
      <c r="H82" s="142"/>
      <c r="I82" s="52"/>
      <c r="J82" s="52"/>
    </row>
    <row r="83" spans="1:10" s="19" customFormat="1" ht="15" customHeight="1">
      <c r="A83" s="150" t="s">
        <v>73</v>
      </c>
      <c r="B83" s="155">
        <v>19000</v>
      </c>
      <c r="C83" s="126"/>
      <c r="D83" s="119"/>
      <c r="E83" s="142"/>
      <c r="F83" s="142"/>
      <c r="G83" s="142"/>
      <c r="H83" s="142"/>
      <c r="I83" s="52"/>
      <c r="J83" s="52"/>
    </row>
    <row r="84" spans="1:10" s="19" customFormat="1" ht="15" customHeight="1">
      <c r="A84" s="150" t="s">
        <v>314</v>
      </c>
      <c r="B84" s="155">
        <v>18000</v>
      </c>
      <c r="C84" s="127">
        <f>C71+C82</f>
        <v>4519</v>
      </c>
      <c r="D84" s="120">
        <f>D71+D82</f>
        <v>4309</v>
      </c>
      <c r="E84" s="142"/>
      <c r="F84" s="142"/>
      <c r="G84" s="142"/>
      <c r="H84" s="142"/>
      <c r="I84" s="52"/>
      <c r="J84" s="52"/>
    </row>
    <row r="85" spans="1:10" s="19" customFormat="1" ht="15" customHeight="1">
      <c r="A85" s="150" t="s">
        <v>315</v>
      </c>
      <c r="B85" s="155">
        <v>19100</v>
      </c>
      <c r="C85" s="128">
        <v>0</v>
      </c>
      <c r="D85" s="128">
        <v>0</v>
      </c>
      <c r="E85" s="142"/>
      <c r="F85" s="142"/>
      <c r="G85" s="142"/>
      <c r="H85" s="142"/>
      <c r="I85" s="52"/>
      <c r="J85" s="52"/>
    </row>
    <row r="86" spans="1:10" s="19" customFormat="1" ht="15" customHeight="1">
      <c r="A86" s="158" t="s">
        <v>316</v>
      </c>
      <c r="B86" s="159">
        <v>19200</v>
      </c>
      <c r="C86" s="133"/>
      <c r="D86" s="132"/>
      <c r="E86" s="142"/>
      <c r="F86" s="142"/>
      <c r="G86" s="142"/>
      <c r="H86" s="142"/>
      <c r="I86" s="52"/>
      <c r="J86" s="52"/>
    </row>
    <row r="87" spans="1:10" s="19" customFormat="1" ht="15" customHeight="1" thickBot="1">
      <c r="A87" s="156" t="s">
        <v>317</v>
      </c>
      <c r="B87" s="157">
        <v>19500</v>
      </c>
      <c r="C87" s="129">
        <f>C84+C86</f>
        <v>4519</v>
      </c>
      <c r="D87" s="122">
        <f>D84+D86</f>
        <v>4309</v>
      </c>
      <c r="E87" s="142"/>
      <c r="F87" s="142"/>
      <c r="G87" s="142"/>
      <c r="H87" s="142"/>
      <c r="I87" s="52"/>
      <c r="J87" s="52"/>
    </row>
    <row r="88" spans="1:10" s="19" customFormat="1" ht="15" customHeight="1">
      <c r="A88" s="142"/>
      <c r="B88" s="142"/>
      <c r="C88" s="142"/>
      <c r="D88" s="142"/>
      <c r="E88" s="142"/>
      <c r="F88" s="142"/>
      <c r="G88" s="142"/>
      <c r="H88" s="142"/>
      <c r="I88" s="52"/>
      <c r="J88" s="52"/>
    </row>
    <row r="89" spans="1:10" s="19" customFormat="1" ht="15" customHeight="1">
      <c r="A89" s="82" t="str">
        <f>'обща информация'!$B$39</f>
        <v>Дата: 24.04.2020г.</v>
      </c>
      <c r="B89" s="142"/>
      <c r="C89" s="142"/>
      <c r="D89" s="142"/>
      <c r="E89" s="142"/>
      <c r="F89" s="142"/>
      <c r="G89" s="142"/>
      <c r="H89" s="142"/>
      <c r="I89" s="52"/>
      <c r="J89" s="52"/>
    </row>
    <row r="90" spans="1:10" s="19" customFormat="1" ht="15.6">
      <c r="A90" s="82"/>
      <c r="B90" s="86" t="str">
        <f>'обща информация'!$H$39</f>
        <v>Главен счетоводител:</v>
      </c>
      <c r="C90" s="24" t="s">
        <v>28</v>
      </c>
      <c r="D90" s="24"/>
    </row>
    <row r="91" spans="1:10" s="19" customFormat="1" ht="15.6">
      <c r="B91" s="83" t="str">
        <f>'обща информация'!$H$40</f>
        <v>Верка Димитрова</v>
      </c>
      <c r="C91" s="240" t="s">
        <v>29</v>
      </c>
      <c r="D91" s="240"/>
    </row>
    <row r="92" spans="1:10" s="19" customFormat="1" ht="15.6">
      <c r="B92" s="84"/>
      <c r="C92" s="84"/>
      <c r="D92" s="84"/>
    </row>
    <row r="93" spans="1:10" s="19" customFormat="1" ht="15.6">
      <c r="B93" s="84"/>
      <c r="C93" s="84"/>
      <c r="D93" s="84"/>
    </row>
    <row r="94" spans="1:10" s="19" customFormat="1" ht="15.6">
      <c r="B94" s="66" t="str">
        <f>'обща информация'!$H$42</f>
        <v>Управител</v>
      </c>
      <c r="C94" s="85" t="s">
        <v>30</v>
      </c>
      <c r="D94" s="84"/>
    </row>
    <row r="95" spans="1:10" s="19" customFormat="1" ht="15.6">
      <c r="B95" s="83" t="str">
        <f>'обща информация'!$H$43</f>
        <v>Ангел Престойски</v>
      </c>
      <c r="C95" s="240" t="s">
        <v>31</v>
      </c>
      <c r="D95" s="240"/>
    </row>
    <row r="96" spans="1:10" s="19" customFormat="1" ht="15.6">
      <c r="A96" s="82"/>
      <c r="C96" s="86"/>
      <c r="D96" s="24"/>
    </row>
    <row r="97" spans="1:9" s="19" customFormat="1" ht="15" customHeight="1">
      <c r="A97" s="160" t="s">
        <v>380</v>
      </c>
      <c r="B97" s="142"/>
      <c r="C97" s="142"/>
      <c r="D97" s="142"/>
      <c r="E97" s="52"/>
      <c r="F97" s="52"/>
    </row>
    <row r="100" spans="1:9" s="19" customFormat="1" ht="15.6">
      <c r="F100" s="83"/>
      <c r="G100" s="53"/>
    </row>
    <row r="101" spans="1:9" s="19" customFormat="1" ht="15.6">
      <c r="F101" s="84"/>
      <c r="G101" s="84"/>
      <c r="H101" s="84"/>
    </row>
    <row r="102" spans="1:9" s="19" customFormat="1" ht="15.6">
      <c r="F102" s="84"/>
      <c r="G102" s="84"/>
      <c r="H102" s="84"/>
    </row>
    <row r="103" spans="1:9" s="19" customFormat="1" ht="15.6">
      <c r="F103" s="56"/>
      <c r="G103" s="85"/>
      <c r="H103" s="84"/>
    </row>
    <row r="104" spans="1:9" s="19" customFormat="1" ht="15.6">
      <c r="F104" s="83"/>
      <c r="G104" s="53"/>
      <c r="I104" s="57"/>
    </row>
  </sheetData>
  <mergeCells count="13">
    <mergeCell ref="C91:D91"/>
    <mergeCell ref="C95:D95"/>
    <mergeCell ref="B49:B51"/>
    <mergeCell ref="C49:D49"/>
    <mergeCell ref="A49:A51"/>
    <mergeCell ref="B7:B9"/>
    <mergeCell ref="C7:D7"/>
    <mergeCell ref="A7:A9"/>
    <mergeCell ref="A1:D1"/>
    <mergeCell ref="A2:D2"/>
    <mergeCell ref="A3:D3"/>
    <mergeCell ref="A4:D4"/>
    <mergeCell ref="A5:D5"/>
  </mergeCells>
  <pageMargins left="0.25" right="0.25" top="0.75" bottom="0.75" header="0.3" footer="0.3"/>
  <pageSetup paperSize="9" scale="90" orientation="portrait" horizontalDpi="4294967295" verticalDpi="4294967295" r:id="rId1"/>
  <rowBreaks count="1" manualBreakCount="1">
    <brk id="47" max="3" man="1"/>
  </rowBreaks>
  <colBreaks count="1" manualBreakCount="1">
    <brk id="8" min="1" max="50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6"/>
  <sheetViews>
    <sheetView zoomScaleNormal="100" workbookViewId="0">
      <selection activeCell="D20" sqref="D20"/>
    </sheetView>
  </sheetViews>
  <sheetFormatPr defaultRowHeight="13.8"/>
  <cols>
    <col min="1" max="1" width="62.109375" style="51" customWidth="1"/>
    <col min="2" max="2" width="11.5546875" style="51" customWidth="1"/>
    <col min="3" max="4" width="9.88671875" style="51" customWidth="1"/>
    <col min="5" max="5" width="11" style="51" customWidth="1"/>
    <col min="6" max="6" width="10.5546875" style="51" customWidth="1"/>
    <col min="7" max="7" width="10.88671875" style="51" customWidth="1"/>
    <col min="8" max="8" width="11.44140625" style="51" customWidth="1"/>
    <col min="9" max="256" width="9.109375" style="51"/>
    <col min="257" max="257" width="65.33203125" style="51" customWidth="1"/>
    <col min="258" max="258" width="11.5546875" style="51" customWidth="1"/>
    <col min="259" max="260" width="9.88671875" style="51" customWidth="1"/>
    <col min="261" max="261" width="11" style="51" customWidth="1"/>
    <col min="262" max="262" width="9.109375" style="51"/>
    <col min="263" max="263" width="10.88671875" style="51" customWidth="1"/>
    <col min="264" max="512" width="9.109375" style="51"/>
    <col min="513" max="513" width="65.33203125" style="51" customWidth="1"/>
    <col min="514" max="514" width="11.5546875" style="51" customWidth="1"/>
    <col min="515" max="516" width="9.88671875" style="51" customWidth="1"/>
    <col min="517" max="517" width="11" style="51" customWidth="1"/>
    <col min="518" max="518" width="9.109375" style="51"/>
    <col min="519" max="519" width="10.88671875" style="51" customWidth="1"/>
    <col min="520" max="768" width="9.109375" style="51"/>
    <col min="769" max="769" width="65.33203125" style="51" customWidth="1"/>
    <col min="770" max="770" width="11.5546875" style="51" customWidth="1"/>
    <col min="771" max="772" width="9.88671875" style="51" customWidth="1"/>
    <col min="773" max="773" width="11" style="51" customWidth="1"/>
    <col min="774" max="774" width="9.109375" style="51"/>
    <col min="775" max="775" width="10.88671875" style="51" customWidth="1"/>
    <col min="776" max="1024" width="9.109375" style="51"/>
    <col min="1025" max="1025" width="65.33203125" style="51" customWidth="1"/>
    <col min="1026" max="1026" width="11.5546875" style="51" customWidth="1"/>
    <col min="1027" max="1028" width="9.88671875" style="51" customWidth="1"/>
    <col min="1029" max="1029" width="11" style="51" customWidth="1"/>
    <col min="1030" max="1030" width="9.109375" style="51"/>
    <col min="1031" max="1031" width="10.88671875" style="51" customWidth="1"/>
    <col min="1032" max="1280" width="9.109375" style="51"/>
    <col min="1281" max="1281" width="65.33203125" style="51" customWidth="1"/>
    <col min="1282" max="1282" width="11.5546875" style="51" customWidth="1"/>
    <col min="1283" max="1284" width="9.88671875" style="51" customWidth="1"/>
    <col min="1285" max="1285" width="11" style="51" customWidth="1"/>
    <col min="1286" max="1286" width="9.109375" style="51"/>
    <col min="1287" max="1287" width="10.88671875" style="51" customWidth="1"/>
    <col min="1288" max="1536" width="9.109375" style="51"/>
    <col min="1537" max="1537" width="65.33203125" style="51" customWidth="1"/>
    <col min="1538" max="1538" width="11.5546875" style="51" customWidth="1"/>
    <col min="1539" max="1540" width="9.88671875" style="51" customWidth="1"/>
    <col min="1541" max="1541" width="11" style="51" customWidth="1"/>
    <col min="1542" max="1542" width="9.109375" style="51"/>
    <col min="1543" max="1543" width="10.88671875" style="51" customWidth="1"/>
    <col min="1544" max="1792" width="9.109375" style="51"/>
    <col min="1793" max="1793" width="65.33203125" style="51" customWidth="1"/>
    <col min="1794" max="1794" width="11.5546875" style="51" customWidth="1"/>
    <col min="1795" max="1796" width="9.88671875" style="51" customWidth="1"/>
    <col min="1797" max="1797" width="11" style="51" customWidth="1"/>
    <col min="1798" max="1798" width="9.109375" style="51"/>
    <col min="1799" max="1799" width="10.88671875" style="51" customWidth="1"/>
    <col min="1800" max="2048" width="9.109375" style="51"/>
    <col min="2049" max="2049" width="65.33203125" style="51" customWidth="1"/>
    <col min="2050" max="2050" width="11.5546875" style="51" customWidth="1"/>
    <col min="2051" max="2052" width="9.88671875" style="51" customWidth="1"/>
    <col min="2053" max="2053" width="11" style="51" customWidth="1"/>
    <col min="2054" max="2054" width="9.109375" style="51"/>
    <col min="2055" max="2055" width="10.88671875" style="51" customWidth="1"/>
    <col min="2056" max="2304" width="9.109375" style="51"/>
    <col min="2305" max="2305" width="65.33203125" style="51" customWidth="1"/>
    <col min="2306" max="2306" width="11.5546875" style="51" customWidth="1"/>
    <col min="2307" max="2308" width="9.88671875" style="51" customWidth="1"/>
    <col min="2309" max="2309" width="11" style="51" customWidth="1"/>
    <col min="2310" max="2310" width="9.109375" style="51"/>
    <col min="2311" max="2311" width="10.88671875" style="51" customWidth="1"/>
    <col min="2312" max="2560" width="9.109375" style="51"/>
    <col min="2561" max="2561" width="65.33203125" style="51" customWidth="1"/>
    <col min="2562" max="2562" width="11.5546875" style="51" customWidth="1"/>
    <col min="2563" max="2564" width="9.88671875" style="51" customWidth="1"/>
    <col min="2565" max="2565" width="11" style="51" customWidth="1"/>
    <col min="2566" max="2566" width="9.109375" style="51"/>
    <col min="2567" max="2567" width="10.88671875" style="51" customWidth="1"/>
    <col min="2568" max="2816" width="9.109375" style="51"/>
    <col min="2817" max="2817" width="65.33203125" style="51" customWidth="1"/>
    <col min="2818" max="2818" width="11.5546875" style="51" customWidth="1"/>
    <col min="2819" max="2820" width="9.88671875" style="51" customWidth="1"/>
    <col min="2821" max="2821" width="11" style="51" customWidth="1"/>
    <col min="2822" max="2822" width="9.109375" style="51"/>
    <col min="2823" max="2823" width="10.88671875" style="51" customWidth="1"/>
    <col min="2824" max="3072" width="9.109375" style="51"/>
    <col min="3073" max="3073" width="65.33203125" style="51" customWidth="1"/>
    <col min="3074" max="3074" width="11.5546875" style="51" customWidth="1"/>
    <col min="3075" max="3076" width="9.88671875" style="51" customWidth="1"/>
    <col min="3077" max="3077" width="11" style="51" customWidth="1"/>
    <col min="3078" max="3078" width="9.109375" style="51"/>
    <col min="3079" max="3079" width="10.88671875" style="51" customWidth="1"/>
    <col min="3080" max="3328" width="9.109375" style="51"/>
    <col min="3329" max="3329" width="65.33203125" style="51" customWidth="1"/>
    <col min="3330" max="3330" width="11.5546875" style="51" customWidth="1"/>
    <col min="3331" max="3332" width="9.88671875" style="51" customWidth="1"/>
    <col min="3333" max="3333" width="11" style="51" customWidth="1"/>
    <col min="3334" max="3334" width="9.109375" style="51"/>
    <col min="3335" max="3335" width="10.88671875" style="51" customWidth="1"/>
    <col min="3336" max="3584" width="9.109375" style="51"/>
    <col min="3585" max="3585" width="65.33203125" style="51" customWidth="1"/>
    <col min="3586" max="3586" width="11.5546875" style="51" customWidth="1"/>
    <col min="3587" max="3588" width="9.88671875" style="51" customWidth="1"/>
    <col min="3589" max="3589" width="11" style="51" customWidth="1"/>
    <col min="3590" max="3590" width="9.109375" style="51"/>
    <col min="3591" max="3591" width="10.88671875" style="51" customWidth="1"/>
    <col min="3592" max="3840" width="9.109375" style="51"/>
    <col min="3841" max="3841" width="65.33203125" style="51" customWidth="1"/>
    <col min="3842" max="3842" width="11.5546875" style="51" customWidth="1"/>
    <col min="3843" max="3844" width="9.88671875" style="51" customWidth="1"/>
    <col min="3845" max="3845" width="11" style="51" customWidth="1"/>
    <col min="3846" max="3846" width="9.109375" style="51"/>
    <col min="3847" max="3847" width="10.88671875" style="51" customWidth="1"/>
    <col min="3848" max="4096" width="9.109375" style="51"/>
    <col min="4097" max="4097" width="65.33203125" style="51" customWidth="1"/>
    <col min="4098" max="4098" width="11.5546875" style="51" customWidth="1"/>
    <col min="4099" max="4100" width="9.88671875" style="51" customWidth="1"/>
    <col min="4101" max="4101" width="11" style="51" customWidth="1"/>
    <col min="4102" max="4102" width="9.109375" style="51"/>
    <col min="4103" max="4103" width="10.88671875" style="51" customWidth="1"/>
    <col min="4104" max="4352" width="9.109375" style="51"/>
    <col min="4353" max="4353" width="65.33203125" style="51" customWidth="1"/>
    <col min="4354" max="4354" width="11.5546875" style="51" customWidth="1"/>
    <col min="4355" max="4356" width="9.88671875" style="51" customWidth="1"/>
    <col min="4357" max="4357" width="11" style="51" customWidth="1"/>
    <col min="4358" max="4358" width="9.109375" style="51"/>
    <col min="4359" max="4359" width="10.88671875" style="51" customWidth="1"/>
    <col min="4360" max="4608" width="9.109375" style="51"/>
    <col min="4609" max="4609" width="65.33203125" style="51" customWidth="1"/>
    <col min="4610" max="4610" width="11.5546875" style="51" customWidth="1"/>
    <col min="4611" max="4612" width="9.88671875" style="51" customWidth="1"/>
    <col min="4613" max="4613" width="11" style="51" customWidth="1"/>
    <col min="4614" max="4614" width="9.109375" style="51"/>
    <col min="4615" max="4615" width="10.88671875" style="51" customWidth="1"/>
    <col min="4616" max="4864" width="9.109375" style="51"/>
    <col min="4865" max="4865" width="65.33203125" style="51" customWidth="1"/>
    <col min="4866" max="4866" width="11.5546875" style="51" customWidth="1"/>
    <col min="4867" max="4868" width="9.88671875" style="51" customWidth="1"/>
    <col min="4869" max="4869" width="11" style="51" customWidth="1"/>
    <col min="4870" max="4870" width="9.109375" style="51"/>
    <col min="4871" max="4871" width="10.88671875" style="51" customWidth="1"/>
    <col min="4872" max="5120" width="9.109375" style="51"/>
    <col min="5121" max="5121" width="65.33203125" style="51" customWidth="1"/>
    <col min="5122" max="5122" width="11.5546875" style="51" customWidth="1"/>
    <col min="5123" max="5124" width="9.88671875" style="51" customWidth="1"/>
    <col min="5125" max="5125" width="11" style="51" customWidth="1"/>
    <col min="5126" max="5126" width="9.109375" style="51"/>
    <col min="5127" max="5127" width="10.88671875" style="51" customWidth="1"/>
    <col min="5128" max="5376" width="9.109375" style="51"/>
    <col min="5377" max="5377" width="65.33203125" style="51" customWidth="1"/>
    <col min="5378" max="5378" width="11.5546875" style="51" customWidth="1"/>
    <col min="5379" max="5380" width="9.88671875" style="51" customWidth="1"/>
    <col min="5381" max="5381" width="11" style="51" customWidth="1"/>
    <col min="5382" max="5382" width="9.109375" style="51"/>
    <col min="5383" max="5383" width="10.88671875" style="51" customWidth="1"/>
    <col min="5384" max="5632" width="9.109375" style="51"/>
    <col min="5633" max="5633" width="65.33203125" style="51" customWidth="1"/>
    <col min="5634" max="5634" width="11.5546875" style="51" customWidth="1"/>
    <col min="5635" max="5636" width="9.88671875" style="51" customWidth="1"/>
    <col min="5637" max="5637" width="11" style="51" customWidth="1"/>
    <col min="5638" max="5638" width="9.109375" style="51"/>
    <col min="5639" max="5639" width="10.88671875" style="51" customWidth="1"/>
    <col min="5640" max="5888" width="9.109375" style="51"/>
    <col min="5889" max="5889" width="65.33203125" style="51" customWidth="1"/>
    <col min="5890" max="5890" width="11.5546875" style="51" customWidth="1"/>
    <col min="5891" max="5892" width="9.88671875" style="51" customWidth="1"/>
    <col min="5893" max="5893" width="11" style="51" customWidth="1"/>
    <col min="5894" max="5894" width="9.109375" style="51"/>
    <col min="5895" max="5895" width="10.88671875" style="51" customWidth="1"/>
    <col min="5896" max="6144" width="9.109375" style="51"/>
    <col min="6145" max="6145" width="65.33203125" style="51" customWidth="1"/>
    <col min="6146" max="6146" width="11.5546875" style="51" customWidth="1"/>
    <col min="6147" max="6148" width="9.88671875" style="51" customWidth="1"/>
    <col min="6149" max="6149" width="11" style="51" customWidth="1"/>
    <col min="6150" max="6150" width="9.109375" style="51"/>
    <col min="6151" max="6151" width="10.88671875" style="51" customWidth="1"/>
    <col min="6152" max="6400" width="9.109375" style="51"/>
    <col min="6401" max="6401" width="65.33203125" style="51" customWidth="1"/>
    <col min="6402" max="6402" width="11.5546875" style="51" customWidth="1"/>
    <col min="6403" max="6404" width="9.88671875" style="51" customWidth="1"/>
    <col min="6405" max="6405" width="11" style="51" customWidth="1"/>
    <col min="6406" max="6406" width="9.109375" style="51"/>
    <col min="6407" max="6407" width="10.88671875" style="51" customWidth="1"/>
    <col min="6408" max="6656" width="9.109375" style="51"/>
    <col min="6657" max="6657" width="65.33203125" style="51" customWidth="1"/>
    <col min="6658" max="6658" width="11.5546875" style="51" customWidth="1"/>
    <col min="6659" max="6660" width="9.88671875" style="51" customWidth="1"/>
    <col min="6661" max="6661" width="11" style="51" customWidth="1"/>
    <col min="6662" max="6662" width="9.109375" style="51"/>
    <col min="6663" max="6663" width="10.88671875" style="51" customWidth="1"/>
    <col min="6664" max="6912" width="9.109375" style="51"/>
    <col min="6913" max="6913" width="65.33203125" style="51" customWidth="1"/>
    <col min="6914" max="6914" width="11.5546875" style="51" customWidth="1"/>
    <col min="6915" max="6916" width="9.88671875" style="51" customWidth="1"/>
    <col min="6917" max="6917" width="11" style="51" customWidth="1"/>
    <col min="6918" max="6918" width="9.109375" style="51"/>
    <col min="6919" max="6919" width="10.88671875" style="51" customWidth="1"/>
    <col min="6920" max="7168" width="9.109375" style="51"/>
    <col min="7169" max="7169" width="65.33203125" style="51" customWidth="1"/>
    <col min="7170" max="7170" width="11.5546875" style="51" customWidth="1"/>
    <col min="7171" max="7172" width="9.88671875" style="51" customWidth="1"/>
    <col min="7173" max="7173" width="11" style="51" customWidth="1"/>
    <col min="7174" max="7174" width="9.109375" style="51"/>
    <col min="7175" max="7175" width="10.88671875" style="51" customWidth="1"/>
    <col min="7176" max="7424" width="9.109375" style="51"/>
    <col min="7425" max="7425" width="65.33203125" style="51" customWidth="1"/>
    <col min="7426" max="7426" width="11.5546875" style="51" customWidth="1"/>
    <col min="7427" max="7428" width="9.88671875" style="51" customWidth="1"/>
    <col min="7429" max="7429" width="11" style="51" customWidth="1"/>
    <col min="7430" max="7430" width="9.109375" style="51"/>
    <col min="7431" max="7431" width="10.88671875" style="51" customWidth="1"/>
    <col min="7432" max="7680" width="9.109375" style="51"/>
    <col min="7681" max="7681" width="65.33203125" style="51" customWidth="1"/>
    <col min="7682" max="7682" width="11.5546875" style="51" customWidth="1"/>
    <col min="7683" max="7684" width="9.88671875" style="51" customWidth="1"/>
    <col min="7685" max="7685" width="11" style="51" customWidth="1"/>
    <col min="7686" max="7686" width="9.109375" style="51"/>
    <col min="7687" max="7687" width="10.88671875" style="51" customWidth="1"/>
    <col min="7688" max="7936" width="9.109375" style="51"/>
    <col min="7937" max="7937" width="65.33203125" style="51" customWidth="1"/>
    <col min="7938" max="7938" width="11.5546875" style="51" customWidth="1"/>
    <col min="7939" max="7940" width="9.88671875" style="51" customWidth="1"/>
    <col min="7941" max="7941" width="11" style="51" customWidth="1"/>
    <col min="7942" max="7942" width="9.109375" style="51"/>
    <col min="7943" max="7943" width="10.88671875" style="51" customWidth="1"/>
    <col min="7944" max="8192" width="9.109375" style="51"/>
    <col min="8193" max="8193" width="65.33203125" style="51" customWidth="1"/>
    <col min="8194" max="8194" width="11.5546875" style="51" customWidth="1"/>
    <col min="8195" max="8196" width="9.88671875" style="51" customWidth="1"/>
    <col min="8197" max="8197" width="11" style="51" customWidth="1"/>
    <col min="8198" max="8198" width="9.109375" style="51"/>
    <col min="8199" max="8199" width="10.88671875" style="51" customWidth="1"/>
    <col min="8200" max="8448" width="9.109375" style="51"/>
    <col min="8449" max="8449" width="65.33203125" style="51" customWidth="1"/>
    <col min="8450" max="8450" width="11.5546875" style="51" customWidth="1"/>
    <col min="8451" max="8452" width="9.88671875" style="51" customWidth="1"/>
    <col min="8453" max="8453" width="11" style="51" customWidth="1"/>
    <col min="8454" max="8454" width="9.109375" style="51"/>
    <col min="8455" max="8455" width="10.88671875" style="51" customWidth="1"/>
    <col min="8456" max="8704" width="9.109375" style="51"/>
    <col min="8705" max="8705" width="65.33203125" style="51" customWidth="1"/>
    <col min="8706" max="8706" width="11.5546875" style="51" customWidth="1"/>
    <col min="8707" max="8708" width="9.88671875" style="51" customWidth="1"/>
    <col min="8709" max="8709" width="11" style="51" customWidth="1"/>
    <col min="8710" max="8710" width="9.109375" style="51"/>
    <col min="8711" max="8711" width="10.88671875" style="51" customWidth="1"/>
    <col min="8712" max="8960" width="9.109375" style="51"/>
    <col min="8961" max="8961" width="65.33203125" style="51" customWidth="1"/>
    <col min="8962" max="8962" width="11.5546875" style="51" customWidth="1"/>
    <col min="8963" max="8964" width="9.88671875" style="51" customWidth="1"/>
    <col min="8965" max="8965" width="11" style="51" customWidth="1"/>
    <col min="8966" max="8966" width="9.109375" style="51"/>
    <col min="8967" max="8967" width="10.88671875" style="51" customWidth="1"/>
    <col min="8968" max="9216" width="9.109375" style="51"/>
    <col min="9217" max="9217" width="65.33203125" style="51" customWidth="1"/>
    <col min="9218" max="9218" width="11.5546875" style="51" customWidth="1"/>
    <col min="9219" max="9220" width="9.88671875" style="51" customWidth="1"/>
    <col min="9221" max="9221" width="11" style="51" customWidth="1"/>
    <col min="9222" max="9222" width="9.109375" style="51"/>
    <col min="9223" max="9223" width="10.88671875" style="51" customWidth="1"/>
    <col min="9224" max="9472" width="9.109375" style="51"/>
    <col min="9473" max="9473" width="65.33203125" style="51" customWidth="1"/>
    <col min="9474" max="9474" width="11.5546875" style="51" customWidth="1"/>
    <col min="9475" max="9476" width="9.88671875" style="51" customWidth="1"/>
    <col min="9477" max="9477" width="11" style="51" customWidth="1"/>
    <col min="9478" max="9478" width="9.109375" style="51"/>
    <col min="9479" max="9479" width="10.88671875" style="51" customWidth="1"/>
    <col min="9480" max="9728" width="9.109375" style="51"/>
    <col min="9729" max="9729" width="65.33203125" style="51" customWidth="1"/>
    <col min="9730" max="9730" width="11.5546875" style="51" customWidth="1"/>
    <col min="9731" max="9732" width="9.88671875" style="51" customWidth="1"/>
    <col min="9733" max="9733" width="11" style="51" customWidth="1"/>
    <col min="9734" max="9734" width="9.109375" style="51"/>
    <col min="9735" max="9735" width="10.88671875" style="51" customWidth="1"/>
    <col min="9736" max="9984" width="9.109375" style="51"/>
    <col min="9985" max="9985" width="65.33203125" style="51" customWidth="1"/>
    <col min="9986" max="9986" width="11.5546875" style="51" customWidth="1"/>
    <col min="9987" max="9988" width="9.88671875" style="51" customWidth="1"/>
    <col min="9989" max="9989" width="11" style="51" customWidth="1"/>
    <col min="9990" max="9990" width="9.109375" style="51"/>
    <col min="9991" max="9991" width="10.88671875" style="51" customWidth="1"/>
    <col min="9992" max="10240" width="9.109375" style="51"/>
    <col min="10241" max="10241" width="65.33203125" style="51" customWidth="1"/>
    <col min="10242" max="10242" width="11.5546875" style="51" customWidth="1"/>
    <col min="10243" max="10244" width="9.88671875" style="51" customWidth="1"/>
    <col min="10245" max="10245" width="11" style="51" customWidth="1"/>
    <col min="10246" max="10246" width="9.109375" style="51"/>
    <col min="10247" max="10247" width="10.88671875" style="51" customWidth="1"/>
    <col min="10248" max="10496" width="9.109375" style="51"/>
    <col min="10497" max="10497" width="65.33203125" style="51" customWidth="1"/>
    <col min="10498" max="10498" width="11.5546875" style="51" customWidth="1"/>
    <col min="10499" max="10500" width="9.88671875" style="51" customWidth="1"/>
    <col min="10501" max="10501" width="11" style="51" customWidth="1"/>
    <col min="10502" max="10502" width="9.109375" style="51"/>
    <col min="10503" max="10503" width="10.88671875" style="51" customWidth="1"/>
    <col min="10504" max="10752" width="9.109375" style="51"/>
    <col min="10753" max="10753" width="65.33203125" style="51" customWidth="1"/>
    <col min="10754" max="10754" width="11.5546875" style="51" customWidth="1"/>
    <col min="10755" max="10756" width="9.88671875" style="51" customWidth="1"/>
    <col min="10757" max="10757" width="11" style="51" customWidth="1"/>
    <col min="10758" max="10758" width="9.109375" style="51"/>
    <col min="10759" max="10759" width="10.88671875" style="51" customWidth="1"/>
    <col min="10760" max="11008" width="9.109375" style="51"/>
    <col min="11009" max="11009" width="65.33203125" style="51" customWidth="1"/>
    <col min="11010" max="11010" width="11.5546875" style="51" customWidth="1"/>
    <col min="11011" max="11012" width="9.88671875" style="51" customWidth="1"/>
    <col min="11013" max="11013" width="11" style="51" customWidth="1"/>
    <col min="11014" max="11014" width="9.109375" style="51"/>
    <col min="11015" max="11015" width="10.88671875" style="51" customWidth="1"/>
    <col min="11016" max="11264" width="9.109375" style="51"/>
    <col min="11265" max="11265" width="65.33203125" style="51" customWidth="1"/>
    <col min="11266" max="11266" width="11.5546875" style="51" customWidth="1"/>
    <col min="11267" max="11268" width="9.88671875" style="51" customWidth="1"/>
    <col min="11269" max="11269" width="11" style="51" customWidth="1"/>
    <col min="11270" max="11270" width="9.109375" style="51"/>
    <col min="11271" max="11271" width="10.88671875" style="51" customWidth="1"/>
    <col min="11272" max="11520" width="9.109375" style="51"/>
    <col min="11521" max="11521" width="65.33203125" style="51" customWidth="1"/>
    <col min="11522" max="11522" width="11.5546875" style="51" customWidth="1"/>
    <col min="11523" max="11524" width="9.88671875" style="51" customWidth="1"/>
    <col min="11525" max="11525" width="11" style="51" customWidth="1"/>
    <col min="11526" max="11526" width="9.109375" style="51"/>
    <col min="11527" max="11527" width="10.88671875" style="51" customWidth="1"/>
    <col min="11528" max="11776" width="9.109375" style="51"/>
    <col min="11777" max="11777" width="65.33203125" style="51" customWidth="1"/>
    <col min="11778" max="11778" width="11.5546875" style="51" customWidth="1"/>
    <col min="11779" max="11780" width="9.88671875" style="51" customWidth="1"/>
    <col min="11781" max="11781" width="11" style="51" customWidth="1"/>
    <col min="11782" max="11782" width="9.109375" style="51"/>
    <col min="11783" max="11783" width="10.88671875" style="51" customWidth="1"/>
    <col min="11784" max="12032" width="9.109375" style="51"/>
    <col min="12033" max="12033" width="65.33203125" style="51" customWidth="1"/>
    <col min="12034" max="12034" width="11.5546875" style="51" customWidth="1"/>
    <col min="12035" max="12036" width="9.88671875" style="51" customWidth="1"/>
    <col min="12037" max="12037" width="11" style="51" customWidth="1"/>
    <col min="12038" max="12038" width="9.109375" style="51"/>
    <col min="12039" max="12039" width="10.88671875" style="51" customWidth="1"/>
    <col min="12040" max="12288" width="9.109375" style="51"/>
    <col min="12289" max="12289" width="65.33203125" style="51" customWidth="1"/>
    <col min="12290" max="12290" width="11.5546875" style="51" customWidth="1"/>
    <col min="12291" max="12292" width="9.88671875" style="51" customWidth="1"/>
    <col min="12293" max="12293" width="11" style="51" customWidth="1"/>
    <col min="12294" max="12294" width="9.109375" style="51"/>
    <col min="12295" max="12295" width="10.88671875" style="51" customWidth="1"/>
    <col min="12296" max="12544" width="9.109375" style="51"/>
    <col min="12545" max="12545" width="65.33203125" style="51" customWidth="1"/>
    <col min="12546" max="12546" width="11.5546875" style="51" customWidth="1"/>
    <col min="12547" max="12548" width="9.88671875" style="51" customWidth="1"/>
    <col min="12549" max="12549" width="11" style="51" customWidth="1"/>
    <col min="12550" max="12550" width="9.109375" style="51"/>
    <col min="12551" max="12551" width="10.88671875" style="51" customWidth="1"/>
    <col min="12552" max="12800" width="9.109375" style="51"/>
    <col min="12801" max="12801" width="65.33203125" style="51" customWidth="1"/>
    <col min="12802" max="12802" width="11.5546875" style="51" customWidth="1"/>
    <col min="12803" max="12804" width="9.88671875" style="51" customWidth="1"/>
    <col min="12805" max="12805" width="11" style="51" customWidth="1"/>
    <col min="12806" max="12806" width="9.109375" style="51"/>
    <col min="12807" max="12807" width="10.88671875" style="51" customWidth="1"/>
    <col min="12808" max="13056" width="9.109375" style="51"/>
    <col min="13057" max="13057" width="65.33203125" style="51" customWidth="1"/>
    <col min="13058" max="13058" width="11.5546875" style="51" customWidth="1"/>
    <col min="13059" max="13060" width="9.88671875" style="51" customWidth="1"/>
    <col min="13061" max="13061" width="11" style="51" customWidth="1"/>
    <col min="13062" max="13062" width="9.109375" style="51"/>
    <col min="13063" max="13063" width="10.88671875" style="51" customWidth="1"/>
    <col min="13064" max="13312" width="9.109375" style="51"/>
    <col min="13313" max="13313" width="65.33203125" style="51" customWidth="1"/>
    <col min="13314" max="13314" width="11.5546875" style="51" customWidth="1"/>
    <col min="13315" max="13316" width="9.88671875" style="51" customWidth="1"/>
    <col min="13317" max="13317" width="11" style="51" customWidth="1"/>
    <col min="13318" max="13318" width="9.109375" style="51"/>
    <col min="13319" max="13319" width="10.88671875" style="51" customWidth="1"/>
    <col min="13320" max="13568" width="9.109375" style="51"/>
    <col min="13569" max="13569" width="65.33203125" style="51" customWidth="1"/>
    <col min="13570" max="13570" width="11.5546875" style="51" customWidth="1"/>
    <col min="13571" max="13572" width="9.88671875" style="51" customWidth="1"/>
    <col min="13573" max="13573" width="11" style="51" customWidth="1"/>
    <col min="13574" max="13574" width="9.109375" style="51"/>
    <col min="13575" max="13575" width="10.88671875" style="51" customWidth="1"/>
    <col min="13576" max="13824" width="9.109375" style="51"/>
    <col min="13825" max="13825" width="65.33203125" style="51" customWidth="1"/>
    <col min="13826" max="13826" width="11.5546875" style="51" customWidth="1"/>
    <col min="13827" max="13828" width="9.88671875" style="51" customWidth="1"/>
    <col min="13829" max="13829" width="11" style="51" customWidth="1"/>
    <col min="13830" max="13830" width="9.109375" style="51"/>
    <col min="13831" max="13831" width="10.88671875" style="51" customWidth="1"/>
    <col min="13832" max="14080" width="9.109375" style="51"/>
    <col min="14081" max="14081" width="65.33203125" style="51" customWidth="1"/>
    <col min="14082" max="14082" width="11.5546875" style="51" customWidth="1"/>
    <col min="14083" max="14084" width="9.88671875" style="51" customWidth="1"/>
    <col min="14085" max="14085" width="11" style="51" customWidth="1"/>
    <col min="14086" max="14086" width="9.109375" style="51"/>
    <col min="14087" max="14087" width="10.88671875" style="51" customWidth="1"/>
    <col min="14088" max="14336" width="9.109375" style="51"/>
    <col min="14337" max="14337" width="65.33203125" style="51" customWidth="1"/>
    <col min="14338" max="14338" width="11.5546875" style="51" customWidth="1"/>
    <col min="14339" max="14340" width="9.88671875" style="51" customWidth="1"/>
    <col min="14341" max="14341" width="11" style="51" customWidth="1"/>
    <col min="14342" max="14342" width="9.109375" style="51"/>
    <col min="14343" max="14343" width="10.88671875" style="51" customWidth="1"/>
    <col min="14344" max="14592" width="9.109375" style="51"/>
    <col min="14593" max="14593" width="65.33203125" style="51" customWidth="1"/>
    <col min="14594" max="14594" width="11.5546875" style="51" customWidth="1"/>
    <col min="14595" max="14596" width="9.88671875" style="51" customWidth="1"/>
    <col min="14597" max="14597" width="11" style="51" customWidth="1"/>
    <col min="14598" max="14598" width="9.109375" style="51"/>
    <col min="14599" max="14599" width="10.88671875" style="51" customWidth="1"/>
    <col min="14600" max="14848" width="9.109375" style="51"/>
    <col min="14849" max="14849" width="65.33203125" style="51" customWidth="1"/>
    <col min="14850" max="14850" width="11.5546875" style="51" customWidth="1"/>
    <col min="14851" max="14852" width="9.88671875" style="51" customWidth="1"/>
    <col min="14853" max="14853" width="11" style="51" customWidth="1"/>
    <col min="14854" max="14854" width="9.109375" style="51"/>
    <col min="14855" max="14855" width="10.88671875" style="51" customWidth="1"/>
    <col min="14856" max="15104" width="9.109375" style="51"/>
    <col min="15105" max="15105" width="65.33203125" style="51" customWidth="1"/>
    <col min="15106" max="15106" width="11.5546875" style="51" customWidth="1"/>
    <col min="15107" max="15108" width="9.88671875" style="51" customWidth="1"/>
    <col min="15109" max="15109" width="11" style="51" customWidth="1"/>
    <col min="15110" max="15110" width="9.109375" style="51"/>
    <col min="15111" max="15111" width="10.88671875" style="51" customWidth="1"/>
    <col min="15112" max="15360" width="9.109375" style="51"/>
    <col min="15361" max="15361" width="65.33203125" style="51" customWidth="1"/>
    <col min="15362" max="15362" width="11.5546875" style="51" customWidth="1"/>
    <col min="15363" max="15364" width="9.88671875" style="51" customWidth="1"/>
    <col min="15365" max="15365" width="11" style="51" customWidth="1"/>
    <col min="15366" max="15366" width="9.109375" style="51"/>
    <col min="15367" max="15367" width="10.88671875" style="51" customWidth="1"/>
    <col min="15368" max="15616" width="9.109375" style="51"/>
    <col min="15617" max="15617" width="65.33203125" style="51" customWidth="1"/>
    <col min="15618" max="15618" width="11.5546875" style="51" customWidth="1"/>
    <col min="15619" max="15620" width="9.88671875" style="51" customWidth="1"/>
    <col min="15621" max="15621" width="11" style="51" customWidth="1"/>
    <col min="15622" max="15622" width="9.109375" style="51"/>
    <col min="15623" max="15623" width="10.88671875" style="51" customWidth="1"/>
    <col min="15624" max="15872" width="9.109375" style="51"/>
    <col min="15873" max="15873" width="65.33203125" style="51" customWidth="1"/>
    <col min="15874" max="15874" width="11.5546875" style="51" customWidth="1"/>
    <col min="15875" max="15876" width="9.88671875" style="51" customWidth="1"/>
    <col min="15877" max="15877" width="11" style="51" customWidth="1"/>
    <col min="15878" max="15878" width="9.109375" style="51"/>
    <col min="15879" max="15879" width="10.88671875" style="51" customWidth="1"/>
    <col min="15880" max="16128" width="9.109375" style="51"/>
    <col min="16129" max="16129" width="65.33203125" style="51" customWidth="1"/>
    <col min="16130" max="16130" width="11.5546875" style="51" customWidth="1"/>
    <col min="16131" max="16132" width="9.88671875" style="51" customWidth="1"/>
    <col min="16133" max="16133" width="11" style="51" customWidth="1"/>
    <col min="16134" max="16134" width="9.109375" style="51"/>
    <col min="16135" max="16135" width="10.88671875" style="51" customWidth="1"/>
    <col min="16136" max="16384" width="9.109375" style="51"/>
  </cols>
  <sheetData>
    <row r="1" spans="1:13">
      <c r="A1" s="282" t="s">
        <v>165</v>
      </c>
      <c r="B1" s="282"/>
      <c r="C1" s="282"/>
      <c r="D1" s="282"/>
      <c r="E1" s="282"/>
      <c r="F1" s="282"/>
      <c r="G1" s="282"/>
      <c r="H1" s="282"/>
      <c r="I1" s="195"/>
    </row>
    <row r="2" spans="1:13" ht="15.6">
      <c r="A2" s="283" t="s">
        <v>96</v>
      </c>
      <c r="B2" s="283"/>
      <c r="C2" s="283"/>
      <c r="D2" s="283"/>
      <c r="E2" s="283"/>
      <c r="F2" s="283"/>
      <c r="G2" s="283"/>
      <c r="H2" s="283"/>
    </row>
    <row r="3" spans="1:13" s="19" customFormat="1" ht="15" customHeight="1">
      <c r="A3" s="264" t="str">
        <f>"на "&amp;'обща информация'!G8&amp;", гр. "&amp;'обща информация'!G9</f>
        <v>на "Водоснабдяване и канализация"ООД, гр. Враца</v>
      </c>
      <c r="B3" s="264"/>
      <c r="C3" s="264"/>
      <c r="D3" s="264"/>
      <c r="E3" s="264"/>
      <c r="F3" s="264"/>
      <c r="G3" s="264"/>
      <c r="H3" s="264"/>
      <c r="I3" s="52"/>
      <c r="J3" s="52"/>
      <c r="K3" s="52"/>
      <c r="L3" s="52"/>
      <c r="M3" s="52"/>
    </row>
    <row r="4" spans="1:13" s="19" customFormat="1" ht="15" customHeight="1">
      <c r="A4" s="264" t="str">
        <f>"ЕИК по БУЛСТАТ: " &amp;'обща информация'!G10</f>
        <v>ЕИК по БУЛСТАТ: 816090199</v>
      </c>
      <c r="B4" s="264"/>
      <c r="C4" s="264"/>
      <c r="D4" s="264"/>
      <c r="E4" s="264"/>
      <c r="F4" s="264"/>
      <c r="G4" s="264"/>
      <c r="H4" s="264"/>
      <c r="I4" s="52"/>
      <c r="J4" s="52"/>
      <c r="K4" s="52"/>
      <c r="L4" s="52"/>
      <c r="M4" s="52"/>
    </row>
    <row r="5" spans="1:13" ht="15.6">
      <c r="A5" s="264" t="str">
        <f>"за: " &amp;'обща информация'!G12</f>
        <v>за: първо трим.2020 г.</v>
      </c>
      <c r="B5" s="264"/>
      <c r="C5" s="264"/>
      <c r="D5" s="264"/>
      <c r="E5" s="264"/>
      <c r="F5" s="264"/>
      <c r="G5" s="264"/>
      <c r="H5" s="264"/>
      <c r="I5" s="55"/>
    </row>
    <row r="6" spans="1:13" ht="16.2" thickBot="1">
      <c r="A6" s="142"/>
      <c r="B6" s="142"/>
      <c r="C6" s="142"/>
      <c r="D6" s="142"/>
      <c r="E6" s="142"/>
      <c r="F6" s="142"/>
      <c r="G6" s="142"/>
      <c r="H6" s="55"/>
      <c r="I6" s="55"/>
    </row>
    <row r="7" spans="1:13" ht="15" customHeight="1">
      <c r="A7" s="311" t="s">
        <v>97</v>
      </c>
      <c r="B7" s="313" t="s">
        <v>38</v>
      </c>
      <c r="C7" s="315" t="str">
        <f>'обща информация'!$G$12</f>
        <v>първо трим.2020 г.</v>
      </c>
      <c r="D7" s="316"/>
      <c r="E7" s="317"/>
      <c r="F7" s="315" t="str">
        <f>'обща информация'!G13</f>
        <v>първо трим. 2019 г.</v>
      </c>
      <c r="G7" s="316"/>
      <c r="H7" s="318"/>
      <c r="I7" s="55"/>
    </row>
    <row r="8" spans="1:13" ht="22.8">
      <c r="A8" s="312"/>
      <c r="B8" s="314"/>
      <c r="C8" s="189" t="s">
        <v>333</v>
      </c>
      <c r="D8" s="189" t="s">
        <v>98</v>
      </c>
      <c r="E8" s="189" t="s">
        <v>99</v>
      </c>
      <c r="F8" s="189" t="s">
        <v>333</v>
      </c>
      <c r="G8" s="189" t="s">
        <v>98</v>
      </c>
      <c r="H8" s="196" t="s">
        <v>99</v>
      </c>
      <c r="I8" s="55"/>
    </row>
    <row r="9" spans="1:13">
      <c r="A9" s="190" t="s">
        <v>334</v>
      </c>
      <c r="B9" s="87"/>
      <c r="C9" s="87"/>
      <c r="D9" s="87"/>
      <c r="E9" s="87"/>
      <c r="F9" s="87"/>
      <c r="G9" s="87"/>
      <c r="H9" s="96"/>
      <c r="I9" s="55"/>
    </row>
    <row r="10" spans="1:13">
      <c r="A10" s="191" t="s">
        <v>335</v>
      </c>
      <c r="B10" s="188">
        <v>61531</v>
      </c>
      <c r="C10" s="89">
        <v>4633</v>
      </c>
      <c r="D10" s="89">
        <v>2338</v>
      </c>
      <c r="E10" s="89">
        <f>C10-D10</f>
        <v>2295</v>
      </c>
      <c r="F10" s="89">
        <v>4478</v>
      </c>
      <c r="G10" s="89">
        <v>2286</v>
      </c>
      <c r="H10" s="97">
        <f>F10-G10</f>
        <v>2192</v>
      </c>
      <c r="I10" s="55"/>
    </row>
    <row r="11" spans="1:13" ht="25.5" customHeight="1">
      <c r="A11" s="191" t="s">
        <v>336</v>
      </c>
      <c r="B11" s="188">
        <v>61532</v>
      </c>
      <c r="C11" s="89"/>
      <c r="D11" s="89"/>
      <c r="E11" s="89"/>
      <c r="F11" s="89"/>
      <c r="G11" s="89"/>
      <c r="H11" s="97"/>
      <c r="I11" s="55"/>
    </row>
    <row r="12" spans="1:13">
      <c r="A12" s="197" t="s">
        <v>337</v>
      </c>
      <c r="B12" s="188">
        <v>61533</v>
      </c>
      <c r="C12" s="89"/>
      <c r="D12" s="89">
        <v>1588</v>
      </c>
      <c r="E12" s="89">
        <f>-D12</f>
        <v>-1588</v>
      </c>
      <c r="F12" s="89"/>
      <c r="G12" s="89">
        <v>1691</v>
      </c>
      <c r="H12" s="97">
        <f>-G12</f>
        <v>-1691</v>
      </c>
      <c r="I12" s="55"/>
    </row>
    <row r="13" spans="1:13">
      <c r="A13" s="191" t="s">
        <v>338</v>
      </c>
      <c r="B13" s="188">
        <v>61534</v>
      </c>
      <c r="C13" s="89"/>
      <c r="D13" s="89"/>
      <c r="E13" s="89"/>
      <c r="F13" s="89"/>
      <c r="G13" s="89"/>
      <c r="H13" s="97"/>
      <c r="I13" s="55"/>
    </row>
    <row r="14" spans="1:13">
      <c r="A14" s="191" t="s">
        <v>339</v>
      </c>
      <c r="B14" s="188">
        <v>61535</v>
      </c>
      <c r="C14" s="89"/>
      <c r="D14" s="89"/>
      <c r="E14" s="89"/>
      <c r="F14" s="89"/>
      <c r="G14" s="89"/>
      <c r="H14" s="97"/>
      <c r="I14" s="55"/>
    </row>
    <row r="15" spans="1:13">
      <c r="A15" s="191" t="s">
        <v>340</v>
      </c>
      <c r="B15" s="188">
        <v>61536</v>
      </c>
      <c r="C15" s="89"/>
      <c r="D15" s="89"/>
      <c r="E15" s="89"/>
      <c r="F15" s="89"/>
      <c r="G15" s="89"/>
      <c r="H15" s="97"/>
      <c r="I15" s="55"/>
    </row>
    <row r="16" spans="1:13">
      <c r="A16" s="191" t="s">
        <v>341</v>
      </c>
      <c r="B16" s="188">
        <v>61537</v>
      </c>
      <c r="C16" s="89"/>
      <c r="D16" s="89">
        <v>0</v>
      </c>
      <c r="E16" s="89">
        <f>-D16</f>
        <v>0</v>
      </c>
      <c r="F16" s="89"/>
      <c r="G16" s="89">
        <v>103</v>
      </c>
      <c r="H16" s="97">
        <f>-G16</f>
        <v>-103</v>
      </c>
      <c r="I16" s="55"/>
    </row>
    <row r="17" spans="1:9">
      <c r="A17" s="191" t="s">
        <v>342</v>
      </c>
      <c r="B17" s="188">
        <v>61538</v>
      </c>
      <c r="C17" s="89">
        <v>41</v>
      </c>
      <c r="D17" s="89">
        <v>80</v>
      </c>
      <c r="E17" s="89">
        <f>C17-D17</f>
        <v>-39</v>
      </c>
      <c r="F17" s="89">
        <v>52</v>
      </c>
      <c r="G17" s="89">
        <v>57</v>
      </c>
      <c r="H17" s="97">
        <f>F17-G17</f>
        <v>-5</v>
      </c>
      <c r="I17" s="55"/>
    </row>
    <row r="18" spans="1:9">
      <c r="A18" s="190" t="s">
        <v>50</v>
      </c>
      <c r="B18" s="189">
        <v>61530</v>
      </c>
      <c r="C18" s="134">
        <f>SUM(C10:C17)</f>
        <v>4674</v>
      </c>
      <c r="D18" s="134">
        <f t="shared" ref="D18:H18" si="0">SUM(D10:D17)</f>
        <v>4006</v>
      </c>
      <c r="E18" s="134">
        <f t="shared" si="0"/>
        <v>668</v>
      </c>
      <c r="F18" s="134">
        <f t="shared" si="0"/>
        <v>4530</v>
      </c>
      <c r="G18" s="134">
        <f t="shared" si="0"/>
        <v>4137</v>
      </c>
      <c r="H18" s="198">
        <f t="shared" si="0"/>
        <v>393</v>
      </c>
      <c r="I18" s="55"/>
    </row>
    <row r="19" spans="1:9">
      <c r="A19" s="190" t="s">
        <v>343</v>
      </c>
      <c r="B19" s="87"/>
      <c r="C19" s="87"/>
      <c r="D19" s="87"/>
      <c r="E19" s="87"/>
      <c r="F19" s="87"/>
      <c r="G19" s="87"/>
      <c r="H19" s="96"/>
      <c r="I19" s="55"/>
    </row>
    <row r="20" spans="1:9">
      <c r="A20" s="191" t="s">
        <v>344</v>
      </c>
      <c r="B20" s="188">
        <v>61541</v>
      </c>
      <c r="C20" s="89"/>
      <c r="D20" s="89">
        <v>707</v>
      </c>
      <c r="E20" s="89">
        <f>-D20</f>
        <v>-707</v>
      </c>
      <c r="F20" s="89"/>
      <c r="G20" s="89">
        <v>636</v>
      </c>
      <c r="H20" s="97">
        <f>-G20</f>
        <v>-636</v>
      </c>
      <c r="I20" s="55"/>
    </row>
    <row r="21" spans="1:9">
      <c r="A21" s="191" t="s">
        <v>345</v>
      </c>
      <c r="B21" s="188">
        <v>61542</v>
      </c>
      <c r="C21" s="89"/>
      <c r="D21" s="89"/>
      <c r="E21" s="89"/>
      <c r="F21" s="89"/>
      <c r="G21" s="89"/>
      <c r="H21" s="97"/>
      <c r="I21" s="55"/>
    </row>
    <row r="22" spans="1:9">
      <c r="A22" s="191" t="s">
        <v>338</v>
      </c>
      <c r="B22" s="188">
        <v>61543</v>
      </c>
      <c r="C22" s="89"/>
      <c r="D22" s="89"/>
      <c r="E22" s="89"/>
      <c r="F22" s="89"/>
      <c r="G22" s="89"/>
      <c r="H22" s="97"/>
      <c r="I22" s="55"/>
    </row>
    <row r="23" spans="1:9">
      <c r="A23" s="199" t="s">
        <v>346</v>
      </c>
      <c r="B23" s="188">
        <v>61544</v>
      </c>
      <c r="C23" s="89"/>
      <c r="D23" s="89"/>
      <c r="E23" s="89"/>
      <c r="F23" s="89"/>
      <c r="G23" s="89"/>
      <c r="H23" s="97"/>
      <c r="I23" s="55"/>
    </row>
    <row r="24" spans="1:9">
      <c r="A24" s="191" t="s">
        <v>339</v>
      </c>
      <c r="B24" s="188">
        <v>61545</v>
      </c>
      <c r="C24" s="89"/>
      <c r="D24" s="89"/>
      <c r="E24" s="89"/>
      <c r="F24" s="89"/>
      <c r="G24" s="89"/>
      <c r="H24" s="97"/>
      <c r="I24" s="55"/>
    </row>
    <row r="25" spans="1:9">
      <c r="A25" s="191" t="s">
        <v>347</v>
      </c>
      <c r="B25" s="188">
        <v>61546</v>
      </c>
      <c r="C25" s="89"/>
      <c r="D25" s="89"/>
      <c r="E25" s="89"/>
      <c r="F25" s="89"/>
      <c r="G25" s="89"/>
      <c r="H25" s="97"/>
      <c r="I25" s="55"/>
    </row>
    <row r="26" spans="1:9">
      <c r="A26" s="190" t="s">
        <v>53</v>
      </c>
      <c r="B26" s="189">
        <v>61540</v>
      </c>
      <c r="C26" s="90">
        <f>SUM(C20:C25)</f>
        <v>0</v>
      </c>
      <c r="D26" s="90">
        <f t="shared" ref="D26:H26" si="1">SUM(D20:D25)</f>
        <v>707</v>
      </c>
      <c r="E26" s="90">
        <f t="shared" si="1"/>
        <v>-707</v>
      </c>
      <c r="F26" s="90">
        <f t="shared" si="1"/>
        <v>0</v>
      </c>
      <c r="G26" s="90">
        <f t="shared" si="1"/>
        <v>636</v>
      </c>
      <c r="H26" s="98">
        <f t="shared" si="1"/>
        <v>-636</v>
      </c>
      <c r="I26" s="55"/>
    </row>
    <row r="27" spans="1:9">
      <c r="A27" s="190" t="s">
        <v>348</v>
      </c>
      <c r="B27" s="87"/>
      <c r="C27" s="87"/>
      <c r="D27" s="87"/>
      <c r="E27" s="87"/>
      <c r="F27" s="87"/>
      <c r="G27" s="87"/>
      <c r="H27" s="96"/>
      <c r="I27" s="55"/>
    </row>
    <row r="28" spans="1:9">
      <c r="A28" s="191" t="s">
        <v>349</v>
      </c>
      <c r="B28" s="188">
        <v>61551</v>
      </c>
      <c r="C28" s="89"/>
      <c r="D28" s="89"/>
      <c r="E28" s="89"/>
      <c r="F28" s="89"/>
      <c r="G28" s="89"/>
      <c r="H28" s="97"/>
      <c r="I28" s="55"/>
    </row>
    <row r="29" spans="1:9">
      <c r="A29" s="191" t="s">
        <v>350</v>
      </c>
      <c r="B29" s="188">
        <v>61552</v>
      </c>
      <c r="C29" s="89"/>
      <c r="D29" s="89"/>
      <c r="E29" s="89"/>
      <c r="F29" s="89"/>
      <c r="G29" s="89"/>
      <c r="H29" s="97"/>
      <c r="I29" s="55"/>
    </row>
    <row r="30" spans="1:9">
      <c r="A30" s="191" t="s">
        <v>351</v>
      </c>
      <c r="B30" s="188">
        <v>61553</v>
      </c>
      <c r="C30" s="89"/>
      <c r="D30" s="89"/>
      <c r="E30" s="89"/>
      <c r="F30" s="89"/>
      <c r="G30" s="89"/>
      <c r="H30" s="97"/>
      <c r="I30" s="55"/>
    </row>
    <row r="31" spans="1:9">
      <c r="A31" s="191" t="s">
        <v>352</v>
      </c>
      <c r="B31" s="188">
        <v>61554</v>
      </c>
      <c r="C31" s="89"/>
      <c r="D31" s="89"/>
      <c r="E31" s="89"/>
      <c r="F31" s="89"/>
      <c r="G31" s="89"/>
      <c r="H31" s="97"/>
      <c r="I31" s="55"/>
    </row>
    <row r="32" spans="1:9">
      <c r="A32" s="191" t="s">
        <v>353</v>
      </c>
      <c r="B32" s="188">
        <v>61555</v>
      </c>
      <c r="C32" s="89"/>
      <c r="D32" s="89"/>
      <c r="E32" s="89"/>
      <c r="F32" s="89"/>
      <c r="G32" s="89"/>
      <c r="H32" s="97"/>
      <c r="I32" s="55"/>
    </row>
    <row r="33" spans="1:9">
      <c r="A33" s="191" t="s">
        <v>339</v>
      </c>
      <c r="B33" s="188">
        <v>61556</v>
      </c>
      <c r="C33" s="89"/>
      <c r="D33" s="89"/>
      <c r="E33" s="89"/>
      <c r="F33" s="89"/>
      <c r="G33" s="89"/>
      <c r="H33" s="97"/>
      <c r="I33" s="55"/>
    </row>
    <row r="34" spans="1:9">
      <c r="A34" s="191" t="s">
        <v>354</v>
      </c>
      <c r="B34" s="188">
        <v>61557</v>
      </c>
      <c r="C34" s="89">
        <v>0</v>
      </c>
      <c r="D34" s="89">
        <v>2</v>
      </c>
      <c r="E34" s="89">
        <f>C34-D34</f>
        <v>-2</v>
      </c>
      <c r="F34" s="89">
        <v>1</v>
      </c>
      <c r="G34" s="89">
        <v>2</v>
      </c>
      <c r="H34" s="97">
        <f>F34-G34</f>
        <v>-1</v>
      </c>
      <c r="I34" s="55"/>
    </row>
    <row r="35" spans="1:9" ht="15.75" customHeight="1">
      <c r="A35" s="190" t="s">
        <v>60</v>
      </c>
      <c r="B35" s="189">
        <v>61550</v>
      </c>
      <c r="C35" s="90">
        <f>SUM(C28:C34)</f>
        <v>0</v>
      </c>
      <c r="D35" s="90">
        <f t="shared" ref="D35:H35" si="2">SUM(D28:D34)</f>
        <v>2</v>
      </c>
      <c r="E35" s="90">
        <f t="shared" si="2"/>
        <v>-2</v>
      </c>
      <c r="F35" s="90">
        <f t="shared" si="2"/>
        <v>1</v>
      </c>
      <c r="G35" s="90">
        <f t="shared" si="2"/>
        <v>2</v>
      </c>
      <c r="H35" s="98">
        <f t="shared" si="2"/>
        <v>-1</v>
      </c>
      <c r="I35" s="55"/>
    </row>
    <row r="36" spans="1:9">
      <c r="A36" s="190" t="s">
        <v>355</v>
      </c>
      <c r="B36" s="189">
        <v>61560</v>
      </c>
      <c r="C36" s="90">
        <f>C18+C26+C35</f>
        <v>4674</v>
      </c>
      <c r="D36" s="90">
        <f t="shared" ref="D36:H36" si="3">D18+D26+D35</f>
        <v>4715</v>
      </c>
      <c r="E36" s="90">
        <f t="shared" si="3"/>
        <v>-41</v>
      </c>
      <c r="F36" s="90">
        <f t="shared" si="3"/>
        <v>4531</v>
      </c>
      <c r="G36" s="90">
        <f t="shared" si="3"/>
        <v>4775</v>
      </c>
      <c r="H36" s="98">
        <f t="shared" si="3"/>
        <v>-244</v>
      </c>
      <c r="I36" s="55"/>
    </row>
    <row r="37" spans="1:9">
      <c r="A37" s="190" t="s">
        <v>356</v>
      </c>
      <c r="B37" s="189">
        <v>61570</v>
      </c>
      <c r="C37" s="189" t="s">
        <v>357</v>
      </c>
      <c r="D37" s="189" t="s">
        <v>357</v>
      </c>
      <c r="E37" s="91">
        <v>5832</v>
      </c>
      <c r="F37" s="189" t="s">
        <v>357</v>
      </c>
      <c r="G37" s="189" t="s">
        <v>357</v>
      </c>
      <c r="H37" s="200">
        <v>5716</v>
      </c>
      <c r="I37" s="55"/>
    </row>
    <row r="38" spans="1:9" ht="14.4" thickBot="1">
      <c r="A38" s="193" t="s">
        <v>358</v>
      </c>
      <c r="B38" s="194">
        <v>61580</v>
      </c>
      <c r="C38" s="194" t="s">
        <v>357</v>
      </c>
      <c r="D38" s="194" t="s">
        <v>357</v>
      </c>
      <c r="E38" s="201">
        <v>5791</v>
      </c>
      <c r="F38" s="194" t="s">
        <v>357</v>
      </c>
      <c r="G38" s="194" t="s">
        <v>357</v>
      </c>
      <c r="H38" s="202">
        <v>5472</v>
      </c>
      <c r="I38" s="55"/>
    </row>
    <row r="39" spans="1:9" ht="15" customHeight="1">
      <c r="A39" s="142"/>
      <c r="B39" s="142"/>
      <c r="C39" s="142"/>
      <c r="D39" s="142"/>
      <c r="E39" s="142"/>
      <c r="F39" s="142"/>
      <c r="G39" s="142"/>
      <c r="H39" s="55"/>
      <c r="I39" s="55"/>
    </row>
    <row r="40" spans="1:9" s="19" customFormat="1" ht="15.6">
      <c r="A40" s="82" t="str">
        <f>'обща информация'!$B$39</f>
        <v>Дата: 24.04.2020г.</v>
      </c>
      <c r="D40" s="86" t="str">
        <f>'обща информация'!$H$39</f>
        <v>Главен счетоводител:</v>
      </c>
      <c r="E40" s="24" t="s">
        <v>28</v>
      </c>
      <c r="F40" s="24"/>
    </row>
    <row r="41" spans="1:9" s="19" customFormat="1" ht="15.6">
      <c r="C41" s="84"/>
      <c r="D41" s="83" t="str">
        <f>'обща информация'!$H$40</f>
        <v>Верка Димитрова</v>
      </c>
      <c r="E41" s="240" t="s">
        <v>29</v>
      </c>
      <c r="F41" s="240"/>
      <c r="G41" s="240"/>
    </row>
    <row r="42" spans="1:9" s="19" customFormat="1" ht="15.6">
      <c r="B42" s="182"/>
      <c r="D42" s="84"/>
      <c r="E42" s="84"/>
      <c r="F42" s="84"/>
    </row>
    <row r="43" spans="1:9" s="19" customFormat="1" ht="15.6">
      <c r="B43" s="84"/>
      <c r="D43" s="84"/>
      <c r="E43" s="84"/>
      <c r="F43" s="84"/>
    </row>
    <row r="44" spans="1:9" s="19" customFormat="1" ht="15.6">
      <c r="B44" s="84"/>
      <c r="D44" s="66" t="str">
        <f>'обща информация'!$H$42</f>
        <v>Управител</v>
      </c>
      <c r="E44" s="85" t="s">
        <v>30</v>
      </c>
      <c r="F44" s="84"/>
    </row>
    <row r="45" spans="1:9" s="19" customFormat="1" ht="15.6">
      <c r="B45" s="84"/>
      <c r="D45" s="83" t="str">
        <f>'обща информация'!$H$43</f>
        <v>Ангел Престойски</v>
      </c>
      <c r="E45" s="240" t="s">
        <v>31</v>
      </c>
      <c r="F45" s="240"/>
      <c r="G45" s="240"/>
    </row>
    <row r="46" spans="1:9" s="19" customFormat="1" ht="16.2">
      <c r="A46" s="160" t="s">
        <v>380</v>
      </c>
      <c r="B46" s="64"/>
      <c r="C46" s="66"/>
      <c r="D46" s="65"/>
      <c r="E46" s="64"/>
      <c r="F46" s="57"/>
    </row>
  </sheetData>
  <mergeCells count="11">
    <mergeCell ref="E41:G41"/>
    <mergeCell ref="E45:G45"/>
    <mergeCell ref="B7:B8"/>
    <mergeCell ref="C7:E7"/>
    <mergeCell ref="F7:H7"/>
    <mergeCell ref="A7:A8"/>
    <mergeCell ref="A1:H1"/>
    <mergeCell ref="A2:H2"/>
    <mergeCell ref="A3:H3"/>
    <mergeCell ref="A4:H4"/>
    <mergeCell ref="A5:H5"/>
  </mergeCells>
  <printOptions horizontalCentered="1"/>
  <pageMargins left="0.23622047244094491" right="0.23622047244094491" top="0.35433070866141736" bottom="0.15748031496062992" header="0.31496062992125984" footer="0.31496062992125984"/>
  <pageSetup paperSize="9" scale="79" orientation="landscape" horizontalDpi="4294967295" vertic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O41"/>
  <sheetViews>
    <sheetView tabSelected="1" topLeftCell="B1" zoomScale="110" zoomScaleNormal="110" workbookViewId="0">
      <selection activeCell="I9" sqref="I9:I10"/>
    </sheetView>
  </sheetViews>
  <sheetFormatPr defaultColWidth="6.6640625" defaultRowHeight="13.8"/>
  <cols>
    <col min="1" max="1" width="48.109375" style="205" customWidth="1"/>
    <col min="2" max="2" width="6.6640625" style="205"/>
    <col min="3" max="3" width="11.44140625" style="204" customWidth="1"/>
    <col min="4" max="4" width="8.88671875" style="204" customWidth="1"/>
    <col min="5" max="5" width="8" style="204" customWidth="1"/>
    <col min="6" max="6" width="8.109375" style="204" customWidth="1"/>
    <col min="7" max="7" width="12.6640625" style="204" customWidth="1"/>
    <col min="8" max="8" width="11.88671875" style="204" customWidth="1"/>
    <col min="9" max="9" width="8.5546875" style="204" customWidth="1"/>
    <col min="10" max="10" width="9.88671875" style="204" customWidth="1"/>
    <col min="11" max="11" width="9.33203125" style="204" customWidth="1"/>
    <col min="12" max="12" width="7.6640625" style="204" customWidth="1"/>
    <col min="13" max="13" width="11.88671875" style="204" customWidth="1"/>
    <col min="14" max="15" width="7.44140625" style="204" customWidth="1"/>
    <col min="16" max="249" width="6.6640625" style="204"/>
    <col min="250" max="258" width="6.6640625" style="205"/>
    <col min="259" max="259" width="11.44140625" style="205" customWidth="1"/>
    <col min="260" max="260" width="8.88671875" style="205" customWidth="1"/>
    <col min="261" max="261" width="8" style="205" customWidth="1"/>
    <col min="262" max="262" width="7" style="205" customWidth="1"/>
    <col min="263" max="263" width="10.88671875" style="205" customWidth="1"/>
    <col min="264" max="264" width="11.88671875" style="205" customWidth="1"/>
    <col min="265" max="265" width="8.5546875" style="205" customWidth="1"/>
    <col min="266" max="266" width="9.88671875" style="205" customWidth="1"/>
    <col min="267" max="267" width="7.5546875" style="205" customWidth="1"/>
    <col min="268" max="268" width="7.88671875" style="205" customWidth="1"/>
    <col min="269" max="269" width="11.88671875" style="205" customWidth="1"/>
    <col min="270" max="271" width="7.44140625" style="205" customWidth="1"/>
    <col min="272" max="514" width="6.6640625" style="205"/>
    <col min="515" max="515" width="11.44140625" style="205" customWidth="1"/>
    <col min="516" max="516" width="8.88671875" style="205" customWidth="1"/>
    <col min="517" max="517" width="8" style="205" customWidth="1"/>
    <col min="518" max="518" width="7" style="205" customWidth="1"/>
    <col min="519" max="519" width="10.88671875" style="205" customWidth="1"/>
    <col min="520" max="520" width="11.88671875" style="205" customWidth="1"/>
    <col min="521" max="521" width="8.5546875" style="205" customWidth="1"/>
    <col min="522" max="522" width="9.88671875" style="205" customWidth="1"/>
    <col min="523" max="523" width="7.5546875" style="205" customWidth="1"/>
    <col min="524" max="524" width="7.88671875" style="205" customWidth="1"/>
    <col min="525" max="525" width="11.88671875" style="205" customWidth="1"/>
    <col min="526" max="527" width="7.44140625" style="205" customWidth="1"/>
    <col min="528" max="770" width="6.6640625" style="205"/>
    <col min="771" max="771" width="11.44140625" style="205" customWidth="1"/>
    <col min="772" max="772" width="8.88671875" style="205" customWidth="1"/>
    <col min="773" max="773" width="8" style="205" customWidth="1"/>
    <col min="774" max="774" width="7" style="205" customWidth="1"/>
    <col min="775" max="775" width="10.88671875" style="205" customWidth="1"/>
    <col min="776" max="776" width="11.88671875" style="205" customWidth="1"/>
    <col min="777" max="777" width="8.5546875" style="205" customWidth="1"/>
    <col min="778" max="778" width="9.88671875" style="205" customWidth="1"/>
    <col min="779" max="779" width="7.5546875" style="205" customWidth="1"/>
    <col min="780" max="780" width="7.88671875" style="205" customWidth="1"/>
    <col min="781" max="781" width="11.88671875" style="205" customWidth="1"/>
    <col min="782" max="783" width="7.44140625" style="205" customWidth="1"/>
    <col min="784" max="1026" width="6.6640625" style="205"/>
    <col min="1027" max="1027" width="11.44140625" style="205" customWidth="1"/>
    <col min="1028" max="1028" width="8.88671875" style="205" customWidth="1"/>
    <col min="1029" max="1029" width="8" style="205" customWidth="1"/>
    <col min="1030" max="1030" width="7" style="205" customWidth="1"/>
    <col min="1031" max="1031" width="10.88671875" style="205" customWidth="1"/>
    <col min="1032" max="1032" width="11.88671875" style="205" customWidth="1"/>
    <col min="1033" max="1033" width="8.5546875" style="205" customWidth="1"/>
    <col min="1034" max="1034" width="9.88671875" style="205" customWidth="1"/>
    <col min="1035" max="1035" width="7.5546875" style="205" customWidth="1"/>
    <col min="1036" max="1036" width="7.88671875" style="205" customWidth="1"/>
    <col min="1037" max="1037" width="11.88671875" style="205" customWidth="1"/>
    <col min="1038" max="1039" width="7.44140625" style="205" customWidth="1"/>
    <col min="1040" max="1282" width="6.6640625" style="205"/>
    <col min="1283" max="1283" width="11.44140625" style="205" customWidth="1"/>
    <col min="1284" max="1284" width="8.88671875" style="205" customWidth="1"/>
    <col min="1285" max="1285" width="8" style="205" customWidth="1"/>
    <col min="1286" max="1286" width="7" style="205" customWidth="1"/>
    <col min="1287" max="1287" width="10.88671875" style="205" customWidth="1"/>
    <col min="1288" max="1288" width="11.88671875" style="205" customWidth="1"/>
    <col min="1289" max="1289" width="8.5546875" style="205" customWidth="1"/>
    <col min="1290" max="1290" width="9.88671875" style="205" customWidth="1"/>
    <col min="1291" max="1291" width="7.5546875" style="205" customWidth="1"/>
    <col min="1292" max="1292" width="7.88671875" style="205" customWidth="1"/>
    <col min="1293" max="1293" width="11.88671875" style="205" customWidth="1"/>
    <col min="1294" max="1295" width="7.44140625" style="205" customWidth="1"/>
    <col min="1296" max="1538" width="6.6640625" style="205"/>
    <col min="1539" max="1539" width="11.44140625" style="205" customWidth="1"/>
    <col min="1540" max="1540" width="8.88671875" style="205" customWidth="1"/>
    <col min="1541" max="1541" width="8" style="205" customWidth="1"/>
    <col min="1542" max="1542" width="7" style="205" customWidth="1"/>
    <col min="1543" max="1543" width="10.88671875" style="205" customWidth="1"/>
    <col min="1544" max="1544" width="11.88671875" style="205" customWidth="1"/>
    <col min="1545" max="1545" width="8.5546875" style="205" customWidth="1"/>
    <col min="1546" max="1546" width="9.88671875" style="205" customWidth="1"/>
    <col min="1547" max="1547" width="7.5546875" style="205" customWidth="1"/>
    <col min="1548" max="1548" width="7.88671875" style="205" customWidth="1"/>
    <col min="1549" max="1549" width="11.88671875" style="205" customWidth="1"/>
    <col min="1550" max="1551" width="7.44140625" style="205" customWidth="1"/>
    <col min="1552" max="1794" width="6.6640625" style="205"/>
    <col min="1795" max="1795" width="11.44140625" style="205" customWidth="1"/>
    <col min="1796" max="1796" width="8.88671875" style="205" customWidth="1"/>
    <col min="1797" max="1797" width="8" style="205" customWidth="1"/>
    <col min="1798" max="1798" width="7" style="205" customWidth="1"/>
    <col min="1799" max="1799" width="10.88671875" style="205" customWidth="1"/>
    <col min="1800" max="1800" width="11.88671875" style="205" customWidth="1"/>
    <col min="1801" max="1801" width="8.5546875" style="205" customWidth="1"/>
    <col min="1802" max="1802" width="9.88671875" style="205" customWidth="1"/>
    <col min="1803" max="1803" width="7.5546875" style="205" customWidth="1"/>
    <col min="1804" max="1804" width="7.88671875" style="205" customWidth="1"/>
    <col min="1805" max="1805" width="11.88671875" style="205" customWidth="1"/>
    <col min="1806" max="1807" width="7.44140625" style="205" customWidth="1"/>
    <col min="1808" max="2050" width="6.6640625" style="205"/>
    <col min="2051" max="2051" width="11.44140625" style="205" customWidth="1"/>
    <col min="2052" max="2052" width="8.88671875" style="205" customWidth="1"/>
    <col min="2053" max="2053" width="8" style="205" customWidth="1"/>
    <col min="2054" max="2054" width="7" style="205" customWidth="1"/>
    <col min="2055" max="2055" width="10.88671875" style="205" customWidth="1"/>
    <col min="2056" max="2056" width="11.88671875" style="205" customWidth="1"/>
    <col min="2057" max="2057" width="8.5546875" style="205" customWidth="1"/>
    <col min="2058" max="2058" width="9.88671875" style="205" customWidth="1"/>
    <col min="2059" max="2059" width="7.5546875" style="205" customWidth="1"/>
    <col min="2060" max="2060" width="7.88671875" style="205" customWidth="1"/>
    <col min="2061" max="2061" width="11.88671875" style="205" customWidth="1"/>
    <col min="2062" max="2063" width="7.44140625" style="205" customWidth="1"/>
    <col min="2064" max="2306" width="6.6640625" style="205"/>
    <col min="2307" max="2307" width="11.44140625" style="205" customWidth="1"/>
    <col min="2308" max="2308" width="8.88671875" style="205" customWidth="1"/>
    <col min="2309" max="2309" width="8" style="205" customWidth="1"/>
    <col min="2310" max="2310" width="7" style="205" customWidth="1"/>
    <col min="2311" max="2311" width="10.88671875" style="205" customWidth="1"/>
    <col min="2312" max="2312" width="11.88671875" style="205" customWidth="1"/>
    <col min="2313" max="2313" width="8.5546875" style="205" customWidth="1"/>
    <col min="2314" max="2314" width="9.88671875" style="205" customWidth="1"/>
    <col min="2315" max="2315" width="7.5546875" style="205" customWidth="1"/>
    <col min="2316" max="2316" width="7.88671875" style="205" customWidth="1"/>
    <col min="2317" max="2317" width="11.88671875" style="205" customWidth="1"/>
    <col min="2318" max="2319" width="7.44140625" style="205" customWidth="1"/>
    <col min="2320" max="2562" width="6.6640625" style="205"/>
    <col min="2563" max="2563" width="11.44140625" style="205" customWidth="1"/>
    <col min="2564" max="2564" width="8.88671875" style="205" customWidth="1"/>
    <col min="2565" max="2565" width="8" style="205" customWidth="1"/>
    <col min="2566" max="2566" width="7" style="205" customWidth="1"/>
    <col min="2567" max="2567" width="10.88671875" style="205" customWidth="1"/>
    <col min="2568" max="2568" width="11.88671875" style="205" customWidth="1"/>
    <col min="2569" max="2569" width="8.5546875" style="205" customWidth="1"/>
    <col min="2570" max="2570" width="9.88671875" style="205" customWidth="1"/>
    <col min="2571" max="2571" width="7.5546875" style="205" customWidth="1"/>
    <col min="2572" max="2572" width="7.88671875" style="205" customWidth="1"/>
    <col min="2573" max="2573" width="11.88671875" style="205" customWidth="1"/>
    <col min="2574" max="2575" width="7.44140625" style="205" customWidth="1"/>
    <col min="2576" max="2818" width="6.6640625" style="205"/>
    <col min="2819" max="2819" width="11.44140625" style="205" customWidth="1"/>
    <col min="2820" max="2820" width="8.88671875" style="205" customWidth="1"/>
    <col min="2821" max="2821" width="8" style="205" customWidth="1"/>
    <col min="2822" max="2822" width="7" style="205" customWidth="1"/>
    <col min="2823" max="2823" width="10.88671875" style="205" customWidth="1"/>
    <col min="2824" max="2824" width="11.88671875" style="205" customWidth="1"/>
    <col min="2825" max="2825" width="8.5546875" style="205" customWidth="1"/>
    <col min="2826" max="2826" width="9.88671875" style="205" customWidth="1"/>
    <col min="2827" max="2827" width="7.5546875" style="205" customWidth="1"/>
    <col min="2828" max="2828" width="7.88671875" style="205" customWidth="1"/>
    <col min="2829" max="2829" width="11.88671875" style="205" customWidth="1"/>
    <col min="2830" max="2831" width="7.44140625" style="205" customWidth="1"/>
    <col min="2832" max="3074" width="6.6640625" style="205"/>
    <col min="3075" max="3075" width="11.44140625" style="205" customWidth="1"/>
    <col min="3076" max="3076" width="8.88671875" style="205" customWidth="1"/>
    <col min="3077" max="3077" width="8" style="205" customWidth="1"/>
    <col min="3078" max="3078" width="7" style="205" customWidth="1"/>
    <col min="3079" max="3079" width="10.88671875" style="205" customWidth="1"/>
    <col min="3080" max="3080" width="11.88671875" style="205" customWidth="1"/>
    <col min="3081" max="3081" width="8.5546875" style="205" customWidth="1"/>
    <col min="3082" max="3082" width="9.88671875" style="205" customWidth="1"/>
    <col min="3083" max="3083" width="7.5546875" style="205" customWidth="1"/>
    <col min="3084" max="3084" width="7.88671875" style="205" customWidth="1"/>
    <col min="3085" max="3085" width="11.88671875" style="205" customWidth="1"/>
    <col min="3086" max="3087" width="7.44140625" style="205" customWidth="1"/>
    <col min="3088" max="3330" width="6.6640625" style="205"/>
    <col min="3331" max="3331" width="11.44140625" style="205" customWidth="1"/>
    <col min="3332" max="3332" width="8.88671875" style="205" customWidth="1"/>
    <col min="3333" max="3333" width="8" style="205" customWidth="1"/>
    <col min="3334" max="3334" width="7" style="205" customWidth="1"/>
    <col min="3335" max="3335" width="10.88671875" style="205" customWidth="1"/>
    <col min="3336" max="3336" width="11.88671875" style="205" customWidth="1"/>
    <col min="3337" max="3337" width="8.5546875" style="205" customWidth="1"/>
    <col min="3338" max="3338" width="9.88671875" style="205" customWidth="1"/>
    <col min="3339" max="3339" width="7.5546875" style="205" customWidth="1"/>
    <col min="3340" max="3340" width="7.88671875" style="205" customWidth="1"/>
    <col min="3341" max="3341" width="11.88671875" style="205" customWidth="1"/>
    <col min="3342" max="3343" width="7.44140625" style="205" customWidth="1"/>
    <col min="3344" max="3586" width="6.6640625" style="205"/>
    <col min="3587" max="3587" width="11.44140625" style="205" customWidth="1"/>
    <col min="3588" max="3588" width="8.88671875" style="205" customWidth="1"/>
    <col min="3589" max="3589" width="8" style="205" customWidth="1"/>
    <col min="3590" max="3590" width="7" style="205" customWidth="1"/>
    <col min="3591" max="3591" width="10.88671875" style="205" customWidth="1"/>
    <col min="3592" max="3592" width="11.88671875" style="205" customWidth="1"/>
    <col min="3593" max="3593" width="8.5546875" style="205" customWidth="1"/>
    <col min="3594" max="3594" width="9.88671875" style="205" customWidth="1"/>
    <col min="3595" max="3595" width="7.5546875" style="205" customWidth="1"/>
    <col min="3596" max="3596" width="7.88671875" style="205" customWidth="1"/>
    <col min="3597" max="3597" width="11.88671875" style="205" customWidth="1"/>
    <col min="3598" max="3599" width="7.44140625" style="205" customWidth="1"/>
    <col min="3600" max="3842" width="6.6640625" style="205"/>
    <col min="3843" max="3843" width="11.44140625" style="205" customWidth="1"/>
    <col min="3844" max="3844" width="8.88671875" style="205" customWidth="1"/>
    <col min="3845" max="3845" width="8" style="205" customWidth="1"/>
    <col min="3846" max="3846" width="7" style="205" customWidth="1"/>
    <col min="3847" max="3847" width="10.88671875" style="205" customWidth="1"/>
    <col min="3848" max="3848" width="11.88671875" style="205" customWidth="1"/>
    <col min="3849" max="3849" width="8.5546875" style="205" customWidth="1"/>
    <col min="3850" max="3850" width="9.88671875" style="205" customWidth="1"/>
    <col min="3851" max="3851" width="7.5546875" style="205" customWidth="1"/>
    <col min="3852" max="3852" width="7.88671875" style="205" customWidth="1"/>
    <col min="3853" max="3853" width="11.88671875" style="205" customWidth="1"/>
    <col min="3854" max="3855" width="7.44140625" style="205" customWidth="1"/>
    <col min="3856" max="4098" width="6.6640625" style="205"/>
    <col min="4099" max="4099" width="11.44140625" style="205" customWidth="1"/>
    <col min="4100" max="4100" width="8.88671875" style="205" customWidth="1"/>
    <col min="4101" max="4101" width="8" style="205" customWidth="1"/>
    <col min="4102" max="4102" width="7" style="205" customWidth="1"/>
    <col min="4103" max="4103" width="10.88671875" style="205" customWidth="1"/>
    <col min="4104" max="4104" width="11.88671875" style="205" customWidth="1"/>
    <col min="4105" max="4105" width="8.5546875" style="205" customWidth="1"/>
    <col min="4106" max="4106" width="9.88671875" style="205" customWidth="1"/>
    <col min="4107" max="4107" width="7.5546875" style="205" customWidth="1"/>
    <col min="4108" max="4108" width="7.88671875" style="205" customWidth="1"/>
    <col min="4109" max="4109" width="11.88671875" style="205" customWidth="1"/>
    <col min="4110" max="4111" width="7.44140625" style="205" customWidth="1"/>
    <col min="4112" max="4354" width="6.6640625" style="205"/>
    <col min="4355" max="4355" width="11.44140625" style="205" customWidth="1"/>
    <col min="4356" max="4356" width="8.88671875" style="205" customWidth="1"/>
    <col min="4357" max="4357" width="8" style="205" customWidth="1"/>
    <col min="4358" max="4358" width="7" style="205" customWidth="1"/>
    <col min="4359" max="4359" width="10.88671875" style="205" customWidth="1"/>
    <col min="4360" max="4360" width="11.88671875" style="205" customWidth="1"/>
    <col min="4361" max="4361" width="8.5546875" style="205" customWidth="1"/>
    <col min="4362" max="4362" width="9.88671875" style="205" customWidth="1"/>
    <col min="4363" max="4363" width="7.5546875" style="205" customWidth="1"/>
    <col min="4364" max="4364" width="7.88671875" style="205" customWidth="1"/>
    <col min="4365" max="4365" width="11.88671875" style="205" customWidth="1"/>
    <col min="4366" max="4367" width="7.44140625" style="205" customWidth="1"/>
    <col min="4368" max="4610" width="6.6640625" style="205"/>
    <col min="4611" max="4611" width="11.44140625" style="205" customWidth="1"/>
    <col min="4612" max="4612" width="8.88671875" style="205" customWidth="1"/>
    <col min="4613" max="4613" width="8" style="205" customWidth="1"/>
    <col min="4614" max="4614" width="7" style="205" customWidth="1"/>
    <col min="4615" max="4615" width="10.88671875" style="205" customWidth="1"/>
    <col min="4616" max="4616" width="11.88671875" style="205" customWidth="1"/>
    <col min="4617" max="4617" width="8.5546875" style="205" customWidth="1"/>
    <col min="4618" max="4618" width="9.88671875" style="205" customWidth="1"/>
    <col min="4619" max="4619" width="7.5546875" style="205" customWidth="1"/>
    <col min="4620" max="4620" width="7.88671875" style="205" customWidth="1"/>
    <col min="4621" max="4621" width="11.88671875" style="205" customWidth="1"/>
    <col min="4622" max="4623" width="7.44140625" style="205" customWidth="1"/>
    <col min="4624" max="4866" width="6.6640625" style="205"/>
    <col min="4867" max="4867" width="11.44140625" style="205" customWidth="1"/>
    <col min="4868" max="4868" width="8.88671875" style="205" customWidth="1"/>
    <col min="4869" max="4869" width="8" style="205" customWidth="1"/>
    <col min="4870" max="4870" width="7" style="205" customWidth="1"/>
    <col min="4871" max="4871" width="10.88671875" style="205" customWidth="1"/>
    <col min="4872" max="4872" width="11.88671875" style="205" customWidth="1"/>
    <col min="4873" max="4873" width="8.5546875" style="205" customWidth="1"/>
    <col min="4874" max="4874" width="9.88671875" style="205" customWidth="1"/>
    <col min="4875" max="4875" width="7.5546875" style="205" customWidth="1"/>
    <col min="4876" max="4876" width="7.88671875" style="205" customWidth="1"/>
    <col min="4877" max="4877" width="11.88671875" style="205" customWidth="1"/>
    <col min="4878" max="4879" width="7.44140625" style="205" customWidth="1"/>
    <col min="4880" max="5122" width="6.6640625" style="205"/>
    <col min="5123" max="5123" width="11.44140625" style="205" customWidth="1"/>
    <col min="5124" max="5124" width="8.88671875" style="205" customWidth="1"/>
    <col min="5125" max="5125" width="8" style="205" customWidth="1"/>
    <col min="5126" max="5126" width="7" style="205" customWidth="1"/>
    <col min="5127" max="5127" width="10.88671875" style="205" customWidth="1"/>
    <col min="5128" max="5128" width="11.88671875" style="205" customWidth="1"/>
    <col min="5129" max="5129" width="8.5546875" style="205" customWidth="1"/>
    <col min="5130" max="5130" width="9.88671875" style="205" customWidth="1"/>
    <col min="5131" max="5131" width="7.5546875" style="205" customWidth="1"/>
    <col min="5132" max="5132" width="7.88671875" style="205" customWidth="1"/>
    <col min="5133" max="5133" width="11.88671875" style="205" customWidth="1"/>
    <col min="5134" max="5135" width="7.44140625" style="205" customWidth="1"/>
    <col min="5136" max="5378" width="6.6640625" style="205"/>
    <col min="5379" max="5379" width="11.44140625" style="205" customWidth="1"/>
    <col min="5380" max="5380" width="8.88671875" style="205" customWidth="1"/>
    <col min="5381" max="5381" width="8" style="205" customWidth="1"/>
    <col min="5382" max="5382" width="7" style="205" customWidth="1"/>
    <col min="5383" max="5383" width="10.88671875" style="205" customWidth="1"/>
    <col min="5384" max="5384" width="11.88671875" style="205" customWidth="1"/>
    <col min="5385" max="5385" width="8.5546875" style="205" customWidth="1"/>
    <col min="5386" max="5386" width="9.88671875" style="205" customWidth="1"/>
    <col min="5387" max="5387" width="7.5546875" style="205" customWidth="1"/>
    <col min="5388" max="5388" width="7.88671875" style="205" customWidth="1"/>
    <col min="5389" max="5389" width="11.88671875" style="205" customWidth="1"/>
    <col min="5390" max="5391" width="7.44140625" style="205" customWidth="1"/>
    <col min="5392" max="5634" width="6.6640625" style="205"/>
    <col min="5635" max="5635" width="11.44140625" style="205" customWidth="1"/>
    <col min="5636" max="5636" width="8.88671875" style="205" customWidth="1"/>
    <col min="5637" max="5637" width="8" style="205" customWidth="1"/>
    <col min="5638" max="5638" width="7" style="205" customWidth="1"/>
    <col min="5639" max="5639" width="10.88671875" style="205" customWidth="1"/>
    <col min="5640" max="5640" width="11.88671875" style="205" customWidth="1"/>
    <col min="5641" max="5641" width="8.5546875" style="205" customWidth="1"/>
    <col min="5642" max="5642" width="9.88671875" style="205" customWidth="1"/>
    <col min="5643" max="5643" width="7.5546875" style="205" customWidth="1"/>
    <col min="5644" max="5644" width="7.88671875" style="205" customWidth="1"/>
    <col min="5645" max="5645" width="11.88671875" style="205" customWidth="1"/>
    <col min="5646" max="5647" width="7.44140625" style="205" customWidth="1"/>
    <col min="5648" max="5890" width="6.6640625" style="205"/>
    <col min="5891" max="5891" width="11.44140625" style="205" customWidth="1"/>
    <col min="5892" max="5892" width="8.88671875" style="205" customWidth="1"/>
    <col min="5893" max="5893" width="8" style="205" customWidth="1"/>
    <col min="5894" max="5894" width="7" style="205" customWidth="1"/>
    <col min="5895" max="5895" width="10.88671875" style="205" customWidth="1"/>
    <col min="5896" max="5896" width="11.88671875" style="205" customWidth="1"/>
    <col min="5897" max="5897" width="8.5546875" style="205" customWidth="1"/>
    <col min="5898" max="5898" width="9.88671875" style="205" customWidth="1"/>
    <col min="5899" max="5899" width="7.5546875" style="205" customWidth="1"/>
    <col min="5900" max="5900" width="7.88671875" style="205" customWidth="1"/>
    <col min="5901" max="5901" width="11.88671875" style="205" customWidth="1"/>
    <col min="5902" max="5903" width="7.44140625" style="205" customWidth="1"/>
    <col min="5904" max="6146" width="6.6640625" style="205"/>
    <col min="6147" max="6147" width="11.44140625" style="205" customWidth="1"/>
    <col min="6148" max="6148" width="8.88671875" style="205" customWidth="1"/>
    <col min="6149" max="6149" width="8" style="205" customWidth="1"/>
    <col min="6150" max="6150" width="7" style="205" customWidth="1"/>
    <col min="6151" max="6151" width="10.88671875" style="205" customWidth="1"/>
    <col min="6152" max="6152" width="11.88671875" style="205" customWidth="1"/>
    <col min="6153" max="6153" width="8.5546875" style="205" customWidth="1"/>
    <col min="6154" max="6154" width="9.88671875" style="205" customWidth="1"/>
    <col min="6155" max="6155" width="7.5546875" style="205" customWidth="1"/>
    <col min="6156" max="6156" width="7.88671875" style="205" customWidth="1"/>
    <col min="6157" max="6157" width="11.88671875" style="205" customWidth="1"/>
    <col min="6158" max="6159" width="7.44140625" style="205" customWidth="1"/>
    <col min="6160" max="6402" width="6.6640625" style="205"/>
    <col min="6403" max="6403" width="11.44140625" style="205" customWidth="1"/>
    <col min="6404" max="6404" width="8.88671875" style="205" customWidth="1"/>
    <col min="6405" max="6405" width="8" style="205" customWidth="1"/>
    <col min="6406" max="6406" width="7" style="205" customWidth="1"/>
    <col min="6407" max="6407" width="10.88671875" style="205" customWidth="1"/>
    <col min="6408" max="6408" width="11.88671875" style="205" customWidth="1"/>
    <col min="6409" max="6409" width="8.5546875" style="205" customWidth="1"/>
    <col min="6410" max="6410" width="9.88671875" style="205" customWidth="1"/>
    <col min="6411" max="6411" width="7.5546875" style="205" customWidth="1"/>
    <col min="6412" max="6412" width="7.88671875" style="205" customWidth="1"/>
    <col min="6413" max="6413" width="11.88671875" style="205" customWidth="1"/>
    <col min="6414" max="6415" width="7.44140625" style="205" customWidth="1"/>
    <col min="6416" max="6658" width="6.6640625" style="205"/>
    <col min="6659" max="6659" width="11.44140625" style="205" customWidth="1"/>
    <col min="6660" max="6660" width="8.88671875" style="205" customWidth="1"/>
    <col min="6661" max="6661" width="8" style="205" customWidth="1"/>
    <col min="6662" max="6662" width="7" style="205" customWidth="1"/>
    <col min="6663" max="6663" width="10.88671875" style="205" customWidth="1"/>
    <col min="6664" max="6664" width="11.88671875" style="205" customWidth="1"/>
    <col min="6665" max="6665" width="8.5546875" style="205" customWidth="1"/>
    <col min="6666" max="6666" width="9.88671875" style="205" customWidth="1"/>
    <col min="6667" max="6667" width="7.5546875" style="205" customWidth="1"/>
    <col min="6668" max="6668" width="7.88671875" style="205" customWidth="1"/>
    <col min="6669" max="6669" width="11.88671875" style="205" customWidth="1"/>
    <col min="6670" max="6671" width="7.44140625" style="205" customWidth="1"/>
    <col min="6672" max="6914" width="6.6640625" style="205"/>
    <col min="6915" max="6915" width="11.44140625" style="205" customWidth="1"/>
    <col min="6916" max="6916" width="8.88671875" style="205" customWidth="1"/>
    <col min="6917" max="6917" width="8" style="205" customWidth="1"/>
    <col min="6918" max="6918" width="7" style="205" customWidth="1"/>
    <col min="6919" max="6919" width="10.88671875" style="205" customWidth="1"/>
    <col min="6920" max="6920" width="11.88671875" style="205" customWidth="1"/>
    <col min="6921" max="6921" width="8.5546875" style="205" customWidth="1"/>
    <col min="6922" max="6922" width="9.88671875" style="205" customWidth="1"/>
    <col min="6923" max="6923" width="7.5546875" style="205" customWidth="1"/>
    <col min="6924" max="6924" width="7.88671875" style="205" customWidth="1"/>
    <col min="6925" max="6925" width="11.88671875" style="205" customWidth="1"/>
    <col min="6926" max="6927" width="7.44140625" style="205" customWidth="1"/>
    <col min="6928" max="7170" width="6.6640625" style="205"/>
    <col min="7171" max="7171" width="11.44140625" style="205" customWidth="1"/>
    <col min="7172" max="7172" width="8.88671875" style="205" customWidth="1"/>
    <col min="7173" max="7173" width="8" style="205" customWidth="1"/>
    <col min="7174" max="7174" width="7" style="205" customWidth="1"/>
    <col min="7175" max="7175" width="10.88671875" style="205" customWidth="1"/>
    <col min="7176" max="7176" width="11.88671875" style="205" customWidth="1"/>
    <col min="7177" max="7177" width="8.5546875" style="205" customWidth="1"/>
    <col min="7178" max="7178" width="9.88671875" style="205" customWidth="1"/>
    <col min="7179" max="7179" width="7.5546875" style="205" customWidth="1"/>
    <col min="7180" max="7180" width="7.88671875" style="205" customWidth="1"/>
    <col min="7181" max="7181" width="11.88671875" style="205" customWidth="1"/>
    <col min="7182" max="7183" width="7.44140625" style="205" customWidth="1"/>
    <col min="7184" max="7426" width="6.6640625" style="205"/>
    <col min="7427" max="7427" width="11.44140625" style="205" customWidth="1"/>
    <col min="7428" max="7428" width="8.88671875" style="205" customWidth="1"/>
    <col min="7429" max="7429" width="8" style="205" customWidth="1"/>
    <col min="7430" max="7430" width="7" style="205" customWidth="1"/>
    <col min="7431" max="7431" width="10.88671875" style="205" customWidth="1"/>
    <col min="7432" max="7432" width="11.88671875" style="205" customWidth="1"/>
    <col min="7433" max="7433" width="8.5546875" style="205" customWidth="1"/>
    <col min="7434" max="7434" width="9.88671875" style="205" customWidth="1"/>
    <col min="7435" max="7435" width="7.5546875" style="205" customWidth="1"/>
    <col min="7436" max="7436" width="7.88671875" style="205" customWidth="1"/>
    <col min="7437" max="7437" width="11.88671875" style="205" customWidth="1"/>
    <col min="7438" max="7439" width="7.44140625" style="205" customWidth="1"/>
    <col min="7440" max="7682" width="6.6640625" style="205"/>
    <col min="7683" max="7683" width="11.44140625" style="205" customWidth="1"/>
    <col min="7684" max="7684" width="8.88671875" style="205" customWidth="1"/>
    <col min="7685" max="7685" width="8" style="205" customWidth="1"/>
    <col min="7686" max="7686" width="7" style="205" customWidth="1"/>
    <col min="7687" max="7687" width="10.88671875" style="205" customWidth="1"/>
    <col min="7688" max="7688" width="11.88671875" style="205" customWidth="1"/>
    <col min="7689" max="7689" width="8.5546875" style="205" customWidth="1"/>
    <col min="7690" max="7690" width="9.88671875" style="205" customWidth="1"/>
    <col min="7691" max="7691" width="7.5546875" style="205" customWidth="1"/>
    <col min="7692" max="7692" width="7.88671875" style="205" customWidth="1"/>
    <col min="7693" max="7693" width="11.88671875" style="205" customWidth="1"/>
    <col min="7694" max="7695" width="7.44140625" style="205" customWidth="1"/>
    <col min="7696" max="7938" width="6.6640625" style="205"/>
    <col min="7939" max="7939" width="11.44140625" style="205" customWidth="1"/>
    <col min="7940" max="7940" width="8.88671875" style="205" customWidth="1"/>
    <col min="7941" max="7941" width="8" style="205" customWidth="1"/>
    <col min="7942" max="7942" width="7" style="205" customWidth="1"/>
    <col min="7943" max="7943" width="10.88671875" style="205" customWidth="1"/>
    <col min="7944" max="7944" width="11.88671875" style="205" customWidth="1"/>
    <col min="7945" max="7945" width="8.5546875" style="205" customWidth="1"/>
    <col min="7946" max="7946" width="9.88671875" style="205" customWidth="1"/>
    <col min="7947" max="7947" width="7.5546875" style="205" customWidth="1"/>
    <col min="7948" max="7948" width="7.88671875" style="205" customWidth="1"/>
    <col min="7949" max="7949" width="11.88671875" style="205" customWidth="1"/>
    <col min="7950" max="7951" width="7.44140625" style="205" customWidth="1"/>
    <col min="7952" max="8194" width="6.6640625" style="205"/>
    <col min="8195" max="8195" width="11.44140625" style="205" customWidth="1"/>
    <col min="8196" max="8196" width="8.88671875" style="205" customWidth="1"/>
    <col min="8197" max="8197" width="8" style="205" customWidth="1"/>
    <col min="8198" max="8198" width="7" style="205" customWidth="1"/>
    <col min="8199" max="8199" width="10.88671875" style="205" customWidth="1"/>
    <col min="8200" max="8200" width="11.88671875" style="205" customWidth="1"/>
    <col min="8201" max="8201" width="8.5546875" style="205" customWidth="1"/>
    <col min="8202" max="8202" width="9.88671875" style="205" customWidth="1"/>
    <col min="8203" max="8203" width="7.5546875" style="205" customWidth="1"/>
    <col min="8204" max="8204" width="7.88671875" style="205" customWidth="1"/>
    <col min="8205" max="8205" width="11.88671875" style="205" customWidth="1"/>
    <col min="8206" max="8207" width="7.44140625" style="205" customWidth="1"/>
    <col min="8208" max="8450" width="6.6640625" style="205"/>
    <col min="8451" max="8451" width="11.44140625" style="205" customWidth="1"/>
    <col min="8452" max="8452" width="8.88671875" style="205" customWidth="1"/>
    <col min="8453" max="8453" width="8" style="205" customWidth="1"/>
    <col min="8454" max="8454" width="7" style="205" customWidth="1"/>
    <col min="8455" max="8455" width="10.88671875" style="205" customWidth="1"/>
    <col min="8456" max="8456" width="11.88671875" style="205" customWidth="1"/>
    <col min="8457" max="8457" width="8.5546875" style="205" customWidth="1"/>
    <col min="8458" max="8458" width="9.88671875" style="205" customWidth="1"/>
    <col min="8459" max="8459" width="7.5546875" style="205" customWidth="1"/>
    <col min="8460" max="8460" width="7.88671875" style="205" customWidth="1"/>
    <col min="8461" max="8461" width="11.88671875" style="205" customWidth="1"/>
    <col min="8462" max="8463" width="7.44140625" style="205" customWidth="1"/>
    <col min="8464" max="8706" width="6.6640625" style="205"/>
    <col min="8707" max="8707" width="11.44140625" style="205" customWidth="1"/>
    <col min="8708" max="8708" width="8.88671875" style="205" customWidth="1"/>
    <col min="8709" max="8709" width="8" style="205" customWidth="1"/>
    <col min="8710" max="8710" width="7" style="205" customWidth="1"/>
    <col min="8711" max="8711" width="10.88671875" style="205" customWidth="1"/>
    <col min="8712" max="8712" width="11.88671875" style="205" customWidth="1"/>
    <col min="8713" max="8713" width="8.5546875" style="205" customWidth="1"/>
    <col min="8714" max="8714" width="9.88671875" style="205" customWidth="1"/>
    <col min="8715" max="8715" width="7.5546875" style="205" customWidth="1"/>
    <col min="8716" max="8716" width="7.88671875" style="205" customWidth="1"/>
    <col min="8717" max="8717" width="11.88671875" style="205" customWidth="1"/>
    <col min="8718" max="8719" width="7.44140625" style="205" customWidth="1"/>
    <col min="8720" max="8962" width="6.6640625" style="205"/>
    <col min="8963" max="8963" width="11.44140625" style="205" customWidth="1"/>
    <col min="8964" max="8964" width="8.88671875" style="205" customWidth="1"/>
    <col min="8965" max="8965" width="8" style="205" customWidth="1"/>
    <col min="8966" max="8966" width="7" style="205" customWidth="1"/>
    <col min="8967" max="8967" width="10.88671875" style="205" customWidth="1"/>
    <col min="8968" max="8968" width="11.88671875" style="205" customWidth="1"/>
    <col min="8969" max="8969" width="8.5546875" style="205" customWidth="1"/>
    <col min="8970" max="8970" width="9.88671875" style="205" customWidth="1"/>
    <col min="8971" max="8971" width="7.5546875" style="205" customWidth="1"/>
    <col min="8972" max="8972" width="7.88671875" style="205" customWidth="1"/>
    <col min="8973" max="8973" width="11.88671875" style="205" customWidth="1"/>
    <col min="8974" max="8975" width="7.44140625" style="205" customWidth="1"/>
    <col min="8976" max="9218" width="6.6640625" style="205"/>
    <col min="9219" max="9219" width="11.44140625" style="205" customWidth="1"/>
    <col min="9220" max="9220" width="8.88671875" style="205" customWidth="1"/>
    <col min="9221" max="9221" width="8" style="205" customWidth="1"/>
    <col min="9222" max="9222" width="7" style="205" customWidth="1"/>
    <col min="9223" max="9223" width="10.88671875" style="205" customWidth="1"/>
    <col min="9224" max="9224" width="11.88671875" style="205" customWidth="1"/>
    <col min="9225" max="9225" width="8.5546875" style="205" customWidth="1"/>
    <col min="9226" max="9226" width="9.88671875" style="205" customWidth="1"/>
    <col min="9227" max="9227" width="7.5546875" style="205" customWidth="1"/>
    <col min="9228" max="9228" width="7.88671875" style="205" customWidth="1"/>
    <col min="9229" max="9229" width="11.88671875" style="205" customWidth="1"/>
    <col min="9230" max="9231" width="7.44140625" style="205" customWidth="1"/>
    <col min="9232" max="9474" width="6.6640625" style="205"/>
    <col min="9475" max="9475" width="11.44140625" style="205" customWidth="1"/>
    <col min="9476" max="9476" width="8.88671875" style="205" customWidth="1"/>
    <col min="9477" max="9477" width="8" style="205" customWidth="1"/>
    <col min="9478" max="9478" width="7" style="205" customWidth="1"/>
    <col min="9479" max="9479" width="10.88671875" style="205" customWidth="1"/>
    <col min="9480" max="9480" width="11.88671875" style="205" customWidth="1"/>
    <col min="9481" max="9481" width="8.5546875" style="205" customWidth="1"/>
    <col min="9482" max="9482" width="9.88671875" style="205" customWidth="1"/>
    <col min="9483" max="9483" width="7.5546875" style="205" customWidth="1"/>
    <col min="9484" max="9484" width="7.88671875" style="205" customWidth="1"/>
    <col min="9485" max="9485" width="11.88671875" style="205" customWidth="1"/>
    <col min="9486" max="9487" width="7.44140625" style="205" customWidth="1"/>
    <col min="9488" max="9730" width="6.6640625" style="205"/>
    <col min="9731" max="9731" width="11.44140625" style="205" customWidth="1"/>
    <col min="9732" max="9732" width="8.88671875" style="205" customWidth="1"/>
    <col min="9733" max="9733" width="8" style="205" customWidth="1"/>
    <col min="9734" max="9734" width="7" style="205" customWidth="1"/>
    <col min="9735" max="9735" width="10.88671875" style="205" customWidth="1"/>
    <col min="9736" max="9736" width="11.88671875" style="205" customWidth="1"/>
    <col min="9737" max="9737" width="8.5546875" style="205" customWidth="1"/>
    <col min="9738" max="9738" width="9.88671875" style="205" customWidth="1"/>
    <col min="9739" max="9739" width="7.5546875" style="205" customWidth="1"/>
    <col min="9740" max="9740" width="7.88671875" style="205" customWidth="1"/>
    <col min="9741" max="9741" width="11.88671875" style="205" customWidth="1"/>
    <col min="9742" max="9743" width="7.44140625" style="205" customWidth="1"/>
    <col min="9744" max="9986" width="6.6640625" style="205"/>
    <col min="9987" max="9987" width="11.44140625" style="205" customWidth="1"/>
    <col min="9988" max="9988" width="8.88671875" style="205" customWidth="1"/>
    <col min="9989" max="9989" width="8" style="205" customWidth="1"/>
    <col min="9990" max="9990" width="7" style="205" customWidth="1"/>
    <col min="9991" max="9991" width="10.88671875" style="205" customWidth="1"/>
    <col min="9992" max="9992" width="11.88671875" style="205" customWidth="1"/>
    <col min="9993" max="9993" width="8.5546875" style="205" customWidth="1"/>
    <col min="9994" max="9994" width="9.88671875" style="205" customWidth="1"/>
    <col min="9995" max="9995" width="7.5546875" style="205" customWidth="1"/>
    <col min="9996" max="9996" width="7.88671875" style="205" customWidth="1"/>
    <col min="9997" max="9997" width="11.88671875" style="205" customWidth="1"/>
    <col min="9998" max="9999" width="7.44140625" style="205" customWidth="1"/>
    <col min="10000" max="10242" width="6.6640625" style="205"/>
    <col min="10243" max="10243" width="11.44140625" style="205" customWidth="1"/>
    <col min="10244" max="10244" width="8.88671875" style="205" customWidth="1"/>
    <col min="10245" max="10245" width="8" style="205" customWidth="1"/>
    <col min="10246" max="10246" width="7" style="205" customWidth="1"/>
    <col min="10247" max="10247" width="10.88671875" style="205" customWidth="1"/>
    <col min="10248" max="10248" width="11.88671875" style="205" customWidth="1"/>
    <col min="10249" max="10249" width="8.5546875" style="205" customWidth="1"/>
    <col min="10250" max="10250" width="9.88671875" style="205" customWidth="1"/>
    <col min="10251" max="10251" width="7.5546875" style="205" customWidth="1"/>
    <col min="10252" max="10252" width="7.88671875" style="205" customWidth="1"/>
    <col min="10253" max="10253" width="11.88671875" style="205" customWidth="1"/>
    <col min="10254" max="10255" width="7.44140625" style="205" customWidth="1"/>
    <col min="10256" max="10498" width="6.6640625" style="205"/>
    <col min="10499" max="10499" width="11.44140625" style="205" customWidth="1"/>
    <col min="10500" max="10500" width="8.88671875" style="205" customWidth="1"/>
    <col min="10501" max="10501" width="8" style="205" customWidth="1"/>
    <col min="10502" max="10502" width="7" style="205" customWidth="1"/>
    <col min="10503" max="10503" width="10.88671875" style="205" customWidth="1"/>
    <col min="10504" max="10504" width="11.88671875" style="205" customWidth="1"/>
    <col min="10505" max="10505" width="8.5546875" style="205" customWidth="1"/>
    <col min="10506" max="10506" width="9.88671875" style="205" customWidth="1"/>
    <col min="10507" max="10507" width="7.5546875" style="205" customWidth="1"/>
    <col min="10508" max="10508" width="7.88671875" style="205" customWidth="1"/>
    <col min="10509" max="10509" width="11.88671875" style="205" customWidth="1"/>
    <col min="10510" max="10511" width="7.44140625" style="205" customWidth="1"/>
    <col min="10512" max="10754" width="6.6640625" style="205"/>
    <col min="10755" max="10755" width="11.44140625" style="205" customWidth="1"/>
    <col min="10756" max="10756" width="8.88671875" style="205" customWidth="1"/>
    <col min="10757" max="10757" width="8" style="205" customWidth="1"/>
    <col min="10758" max="10758" width="7" style="205" customWidth="1"/>
    <col min="10759" max="10759" width="10.88671875" style="205" customWidth="1"/>
    <col min="10760" max="10760" width="11.88671875" style="205" customWidth="1"/>
    <col min="10761" max="10761" width="8.5546875" style="205" customWidth="1"/>
    <col min="10762" max="10762" width="9.88671875" style="205" customWidth="1"/>
    <col min="10763" max="10763" width="7.5546875" style="205" customWidth="1"/>
    <col min="10764" max="10764" width="7.88671875" style="205" customWidth="1"/>
    <col min="10765" max="10765" width="11.88671875" style="205" customWidth="1"/>
    <col min="10766" max="10767" width="7.44140625" style="205" customWidth="1"/>
    <col min="10768" max="11010" width="6.6640625" style="205"/>
    <col min="11011" max="11011" width="11.44140625" style="205" customWidth="1"/>
    <col min="11012" max="11012" width="8.88671875" style="205" customWidth="1"/>
    <col min="11013" max="11013" width="8" style="205" customWidth="1"/>
    <col min="11014" max="11014" width="7" style="205" customWidth="1"/>
    <col min="11015" max="11015" width="10.88671875" style="205" customWidth="1"/>
    <col min="11016" max="11016" width="11.88671875" style="205" customWidth="1"/>
    <col min="11017" max="11017" width="8.5546875" style="205" customWidth="1"/>
    <col min="11018" max="11018" width="9.88671875" style="205" customWidth="1"/>
    <col min="11019" max="11019" width="7.5546875" style="205" customWidth="1"/>
    <col min="11020" max="11020" width="7.88671875" style="205" customWidth="1"/>
    <col min="11021" max="11021" width="11.88671875" style="205" customWidth="1"/>
    <col min="11022" max="11023" width="7.44140625" style="205" customWidth="1"/>
    <col min="11024" max="11266" width="6.6640625" style="205"/>
    <col min="11267" max="11267" width="11.44140625" style="205" customWidth="1"/>
    <col min="11268" max="11268" width="8.88671875" style="205" customWidth="1"/>
    <col min="11269" max="11269" width="8" style="205" customWidth="1"/>
    <col min="11270" max="11270" width="7" style="205" customWidth="1"/>
    <col min="11271" max="11271" width="10.88671875" style="205" customWidth="1"/>
    <col min="11272" max="11272" width="11.88671875" style="205" customWidth="1"/>
    <col min="11273" max="11273" width="8.5546875" style="205" customWidth="1"/>
    <col min="11274" max="11274" width="9.88671875" style="205" customWidth="1"/>
    <col min="11275" max="11275" width="7.5546875" style="205" customWidth="1"/>
    <col min="11276" max="11276" width="7.88671875" style="205" customWidth="1"/>
    <col min="11277" max="11277" width="11.88671875" style="205" customWidth="1"/>
    <col min="11278" max="11279" width="7.44140625" style="205" customWidth="1"/>
    <col min="11280" max="11522" width="6.6640625" style="205"/>
    <col min="11523" max="11523" width="11.44140625" style="205" customWidth="1"/>
    <col min="11524" max="11524" width="8.88671875" style="205" customWidth="1"/>
    <col min="11525" max="11525" width="8" style="205" customWidth="1"/>
    <col min="11526" max="11526" width="7" style="205" customWidth="1"/>
    <col min="11527" max="11527" width="10.88671875" style="205" customWidth="1"/>
    <col min="11528" max="11528" width="11.88671875" style="205" customWidth="1"/>
    <col min="11529" max="11529" width="8.5546875" style="205" customWidth="1"/>
    <col min="11530" max="11530" width="9.88671875" style="205" customWidth="1"/>
    <col min="11531" max="11531" width="7.5546875" style="205" customWidth="1"/>
    <col min="11532" max="11532" width="7.88671875" style="205" customWidth="1"/>
    <col min="11533" max="11533" width="11.88671875" style="205" customWidth="1"/>
    <col min="11534" max="11535" width="7.44140625" style="205" customWidth="1"/>
    <col min="11536" max="11778" width="6.6640625" style="205"/>
    <col min="11779" max="11779" width="11.44140625" style="205" customWidth="1"/>
    <col min="11780" max="11780" width="8.88671875" style="205" customWidth="1"/>
    <col min="11781" max="11781" width="8" style="205" customWidth="1"/>
    <col min="11782" max="11782" width="7" style="205" customWidth="1"/>
    <col min="11783" max="11783" width="10.88671875" style="205" customWidth="1"/>
    <col min="11784" max="11784" width="11.88671875" style="205" customWidth="1"/>
    <col min="11785" max="11785" width="8.5546875" style="205" customWidth="1"/>
    <col min="11786" max="11786" width="9.88671875" style="205" customWidth="1"/>
    <col min="11787" max="11787" width="7.5546875" style="205" customWidth="1"/>
    <col min="11788" max="11788" width="7.88671875" style="205" customWidth="1"/>
    <col min="11789" max="11789" width="11.88671875" style="205" customWidth="1"/>
    <col min="11790" max="11791" width="7.44140625" style="205" customWidth="1"/>
    <col min="11792" max="12034" width="6.6640625" style="205"/>
    <col min="12035" max="12035" width="11.44140625" style="205" customWidth="1"/>
    <col min="12036" max="12036" width="8.88671875" style="205" customWidth="1"/>
    <col min="12037" max="12037" width="8" style="205" customWidth="1"/>
    <col min="12038" max="12038" width="7" style="205" customWidth="1"/>
    <col min="12039" max="12039" width="10.88671875" style="205" customWidth="1"/>
    <col min="12040" max="12040" width="11.88671875" style="205" customWidth="1"/>
    <col min="12041" max="12041" width="8.5546875" style="205" customWidth="1"/>
    <col min="12042" max="12042" width="9.88671875" style="205" customWidth="1"/>
    <col min="12043" max="12043" width="7.5546875" style="205" customWidth="1"/>
    <col min="12044" max="12044" width="7.88671875" style="205" customWidth="1"/>
    <col min="12045" max="12045" width="11.88671875" style="205" customWidth="1"/>
    <col min="12046" max="12047" width="7.44140625" style="205" customWidth="1"/>
    <col min="12048" max="12290" width="6.6640625" style="205"/>
    <col min="12291" max="12291" width="11.44140625" style="205" customWidth="1"/>
    <col min="12292" max="12292" width="8.88671875" style="205" customWidth="1"/>
    <col min="12293" max="12293" width="8" style="205" customWidth="1"/>
    <col min="12294" max="12294" width="7" style="205" customWidth="1"/>
    <col min="12295" max="12295" width="10.88671875" style="205" customWidth="1"/>
    <col min="12296" max="12296" width="11.88671875" style="205" customWidth="1"/>
    <col min="12297" max="12297" width="8.5546875" style="205" customWidth="1"/>
    <col min="12298" max="12298" width="9.88671875" style="205" customWidth="1"/>
    <col min="12299" max="12299" width="7.5546875" style="205" customWidth="1"/>
    <col min="12300" max="12300" width="7.88671875" style="205" customWidth="1"/>
    <col min="12301" max="12301" width="11.88671875" style="205" customWidth="1"/>
    <col min="12302" max="12303" width="7.44140625" style="205" customWidth="1"/>
    <col min="12304" max="12546" width="6.6640625" style="205"/>
    <col min="12547" max="12547" width="11.44140625" style="205" customWidth="1"/>
    <col min="12548" max="12548" width="8.88671875" style="205" customWidth="1"/>
    <col min="12549" max="12549" width="8" style="205" customWidth="1"/>
    <col min="12550" max="12550" width="7" style="205" customWidth="1"/>
    <col min="12551" max="12551" width="10.88671875" style="205" customWidth="1"/>
    <col min="12552" max="12552" width="11.88671875" style="205" customWidth="1"/>
    <col min="12553" max="12553" width="8.5546875" style="205" customWidth="1"/>
    <col min="12554" max="12554" width="9.88671875" style="205" customWidth="1"/>
    <col min="12555" max="12555" width="7.5546875" style="205" customWidth="1"/>
    <col min="12556" max="12556" width="7.88671875" style="205" customWidth="1"/>
    <col min="12557" max="12557" width="11.88671875" style="205" customWidth="1"/>
    <col min="12558" max="12559" width="7.44140625" style="205" customWidth="1"/>
    <col min="12560" max="12802" width="6.6640625" style="205"/>
    <col min="12803" max="12803" width="11.44140625" style="205" customWidth="1"/>
    <col min="12804" max="12804" width="8.88671875" style="205" customWidth="1"/>
    <col min="12805" max="12805" width="8" style="205" customWidth="1"/>
    <col min="12806" max="12806" width="7" style="205" customWidth="1"/>
    <col min="12807" max="12807" width="10.88671875" style="205" customWidth="1"/>
    <col min="12808" max="12808" width="11.88671875" style="205" customWidth="1"/>
    <col min="12809" max="12809" width="8.5546875" style="205" customWidth="1"/>
    <col min="12810" max="12810" width="9.88671875" style="205" customWidth="1"/>
    <col min="12811" max="12811" width="7.5546875" style="205" customWidth="1"/>
    <col min="12812" max="12812" width="7.88671875" style="205" customWidth="1"/>
    <col min="12813" max="12813" width="11.88671875" style="205" customWidth="1"/>
    <col min="12814" max="12815" width="7.44140625" style="205" customWidth="1"/>
    <col min="12816" max="13058" width="6.6640625" style="205"/>
    <col min="13059" max="13059" width="11.44140625" style="205" customWidth="1"/>
    <col min="13060" max="13060" width="8.88671875" style="205" customWidth="1"/>
    <col min="13061" max="13061" width="8" style="205" customWidth="1"/>
    <col min="13062" max="13062" width="7" style="205" customWidth="1"/>
    <col min="13063" max="13063" width="10.88671875" style="205" customWidth="1"/>
    <col min="13064" max="13064" width="11.88671875" style="205" customWidth="1"/>
    <col min="13065" max="13065" width="8.5546875" style="205" customWidth="1"/>
    <col min="13066" max="13066" width="9.88671875" style="205" customWidth="1"/>
    <col min="13067" max="13067" width="7.5546875" style="205" customWidth="1"/>
    <col min="13068" max="13068" width="7.88671875" style="205" customWidth="1"/>
    <col min="13069" max="13069" width="11.88671875" style="205" customWidth="1"/>
    <col min="13070" max="13071" width="7.44140625" style="205" customWidth="1"/>
    <col min="13072" max="13314" width="6.6640625" style="205"/>
    <col min="13315" max="13315" width="11.44140625" style="205" customWidth="1"/>
    <col min="13316" max="13316" width="8.88671875" style="205" customWidth="1"/>
    <col min="13317" max="13317" width="8" style="205" customWidth="1"/>
    <col min="13318" max="13318" width="7" style="205" customWidth="1"/>
    <col min="13319" max="13319" width="10.88671875" style="205" customWidth="1"/>
    <col min="13320" max="13320" width="11.88671875" style="205" customWidth="1"/>
    <col min="13321" max="13321" width="8.5546875" style="205" customWidth="1"/>
    <col min="13322" max="13322" width="9.88671875" style="205" customWidth="1"/>
    <col min="13323" max="13323" width="7.5546875" style="205" customWidth="1"/>
    <col min="13324" max="13324" width="7.88671875" style="205" customWidth="1"/>
    <col min="13325" max="13325" width="11.88671875" style="205" customWidth="1"/>
    <col min="13326" max="13327" width="7.44140625" style="205" customWidth="1"/>
    <col min="13328" max="13570" width="6.6640625" style="205"/>
    <col min="13571" max="13571" width="11.44140625" style="205" customWidth="1"/>
    <col min="13572" max="13572" width="8.88671875" style="205" customWidth="1"/>
    <col min="13573" max="13573" width="8" style="205" customWidth="1"/>
    <col min="13574" max="13574" width="7" style="205" customWidth="1"/>
    <col min="13575" max="13575" width="10.88671875" style="205" customWidth="1"/>
    <col min="13576" max="13576" width="11.88671875" style="205" customWidth="1"/>
    <col min="13577" max="13577" width="8.5546875" style="205" customWidth="1"/>
    <col min="13578" max="13578" width="9.88671875" style="205" customWidth="1"/>
    <col min="13579" max="13579" width="7.5546875" style="205" customWidth="1"/>
    <col min="13580" max="13580" width="7.88671875" style="205" customWidth="1"/>
    <col min="13581" max="13581" width="11.88671875" style="205" customWidth="1"/>
    <col min="13582" max="13583" width="7.44140625" style="205" customWidth="1"/>
    <col min="13584" max="13826" width="6.6640625" style="205"/>
    <col min="13827" max="13827" width="11.44140625" style="205" customWidth="1"/>
    <col min="13828" max="13828" width="8.88671875" style="205" customWidth="1"/>
    <col min="13829" max="13829" width="8" style="205" customWidth="1"/>
    <col min="13830" max="13830" width="7" style="205" customWidth="1"/>
    <col min="13831" max="13831" width="10.88671875" style="205" customWidth="1"/>
    <col min="13832" max="13832" width="11.88671875" style="205" customWidth="1"/>
    <col min="13833" max="13833" width="8.5546875" style="205" customWidth="1"/>
    <col min="13834" max="13834" width="9.88671875" style="205" customWidth="1"/>
    <col min="13835" max="13835" width="7.5546875" style="205" customWidth="1"/>
    <col min="13836" max="13836" width="7.88671875" style="205" customWidth="1"/>
    <col min="13837" max="13837" width="11.88671875" style="205" customWidth="1"/>
    <col min="13838" max="13839" width="7.44140625" style="205" customWidth="1"/>
    <col min="13840" max="14082" width="6.6640625" style="205"/>
    <col min="14083" max="14083" width="11.44140625" style="205" customWidth="1"/>
    <col min="14084" max="14084" width="8.88671875" style="205" customWidth="1"/>
    <col min="14085" max="14085" width="8" style="205" customWidth="1"/>
    <col min="14086" max="14086" width="7" style="205" customWidth="1"/>
    <col min="14087" max="14087" width="10.88671875" style="205" customWidth="1"/>
    <col min="14088" max="14088" width="11.88671875" style="205" customWidth="1"/>
    <col min="14089" max="14089" width="8.5546875" style="205" customWidth="1"/>
    <col min="14090" max="14090" width="9.88671875" style="205" customWidth="1"/>
    <col min="14091" max="14091" width="7.5546875" style="205" customWidth="1"/>
    <col min="14092" max="14092" width="7.88671875" style="205" customWidth="1"/>
    <col min="14093" max="14093" width="11.88671875" style="205" customWidth="1"/>
    <col min="14094" max="14095" width="7.44140625" style="205" customWidth="1"/>
    <col min="14096" max="14338" width="6.6640625" style="205"/>
    <col min="14339" max="14339" width="11.44140625" style="205" customWidth="1"/>
    <col min="14340" max="14340" width="8.88671875" style="205" customWidth="1"/>
    <col min="14341" max="14341" width="8" style="205" customWidth="1"/>
    <col min="14342" max="14342" width="7" style="205" customWidth="1"/>
    <col min="14343" max="14343" width="10.88671875" style="205" customWidth="1"/>
    <col min="14344" max="14344" width="11.88671875" style="205" customWidth="1"/>
    <col min="14345" max="14345" width="8.5546875" style="205" customWidth="1"/>
    <col min="14346" max="14346" width="9.88671875" style="205" customWidth="1"/>
    <col min="14347" max="14347" width="7.5546875" style="205" customWidth="1"/>
    <col min="14348" max="14348" width="7.88671875" style="205" customWidth="1"/>
    <col min="14349" max="14349" width="11.88671875" style="205" customWidth="1"/>
    <col min="14350" max="14351" width="7.44140625" style="205" customWidth="1"/>
    <col min="14352" max="14594" width="6.6640625" style="205"/>
    <col min="14595" max="14595" width="11.44140625" style="205" customWidth="1"/>
    <col min="14596" max="14596" width="8.88671875" style="205" customWidth="1"/>
    <col min="14597" max="14597" width="8" style="205" customWidth="1"/>
    <col min="14598" max="14598" width="7" style="205" customWidth="1"/>
    <col min="14599" max="14599" width="10.88671875" style="205" customWidth="1"/>
    <col min="14600" max="14600" width="11.88671875" style="205" customWidth="1"/>
    <col min="14601" max="14601" width="8.5546875" style="205" customWidth="1"/>
    <col min="14602" max="14602" width="9.88671875" style="205" customWidth="1"/>
    <col min="14603" max="14603" width="7.5546875" style="205" customWidth="1"/>
    <col min="14604" max="14604" width="7.88671875" style="205" customWidth="1"/>
    <col min="14605" max="14605" width="11.88671875" style="205" customWidth="1"/>
    <col min="14606" max="14607" width="7.44140625" style="205" customWidth="1"/>
    <col min="14608" max="14850" width="6.6640625" style="205"/>
    <col min="14851" max="14851" width="11.44140625" style="205" customWidth="1"/>
    <col min="14852" max="14852" width="8.88671875" style="205" customWidth="1"/>
    <col min="14853" max="14853" width="8" style="205" customWidth="1"/>
    <col min="14854" max="14854" width="7" style="205" customWidth="1"/>
    <col min="14855" max="14855" width="10.88671875" style="205" customWidth="1"/>
    <col min="14856" max="14856" width="11.88671875" style="205" customWidth="1"/>
    <col min="14857" max="14857" width="8.5546875" style="205" customWidth="1"/>
    <col min="14858" max="14858" width="9.88671875" style="205" customWidth="1"/>
    <col min="14859" max="14859" width="7.5546875" style="205" customWidth="1"/>
    <col min="14860" max="14860" width="7.88671875" style="205" customWidth="1"/>
    <col min="14861" max="14861" width="11.88671875" style="205" customWidth="1"/>
    <col min="14862" max="14863" width="7.44140625" style="205" customWidth="1"/>
    <col min="14864" max="15106" width="6.6640625" style="205"/>
    <col min="15107" max="15107" width="11.44140625" style="205" customWidth="1"/>
    <col min="15108" max="15108" width="8.88671875" style="205" customWidth="1"/>
    <col min="15109" max="15109" width="8" style="205" customWidth="1"/>
    <col min="15110" max="15110" width="7" style="205" customWidth="1"/>
    <col min="15111" max="15111" width="10.88671875" style="205" customWidth="1"/>
    <col min="15112" max="15112" width="11.88671875" style="205" customWidth="1"/>
    <col min="15113" max="15113" width="8.5546875" style="205" customWidth="1"/>
    <col min="15114" max="15114" width="9.88671875" style="205" customWidth="1"/>
    <col min="15115" max="15115" width="7.5546875" style="205" customWidth="1"/>
    <col min="15116" max="15116" width="7.88671875" style="205" customWidth="1"/>
    <col min="15117" max="15117" width="11.88671875" style="205" customWidth="1"/>
    <col min="15118" max="15119" width="7.44140625" style="205" customWidth="1"/>
    <col min="15120" max="15362" width="6.6640625" style="205"/>
    <col min="15363" max="15363" width="11.44140625" style="205" customWidth="1"/>
    <col min="15364" max="15364" width="8.88671875" style="205" customWidth="1"/>
    <col min="15365" max="15365" width="8" style="205" customWidth="1"/>
    <col min="15366" max="15366" width="7" style="205" customWidth="1"/>
    <col min="15367" max="15367" width="10.88671875" style="205" customWidth="1"/>
    <col min="15368" max="15368" width="11.88671875" style="205" customWidth="1"/>
    <col min="15369" max="15369" width="8.5546875" style="205" customWidth="1"/>
    <col min="15370" max="15370" width="9.88671875" style="205" customWidth="1"/>
    <col min="15371" max="15371" width="7.5546875" style="205" customWidth="1"/>
    <col min="15372" max="15372" width="7.88671875" style="205" customWidth="1"/>
    <col min="15373" max="15373" width="11.88671875" style="205" customWidth="1"/>
    <col min="15374" max="15375" width="7.44140625" style="205" customWidth="1"/>
    <col min="15376" max="15618" width="6.6640625" style="205"/>
    <col min="15619" max="15619" width="11.44140625" style="205" customWidth="1"/>
    <col min="15620" max="15620" width="8.88671875" style="205" customWidth="1"/>
    <col min="15621" max="15621" width="8" style="205" customWidth="1"/>
    <col min="15622" max="15622" width="7" style="205" customWidth="1"/>
    <col min="15623" max="15623" width="10.88671875" style="205" customWidth="1"/>
    <col min="15624" max="15624" width="11.88671875" style="205" customWidth="1"/>
    <col min="15625" max="15625" width="8.5546875" style="205" customWidth="1"/>
    <col min="15626" max="15626" width="9.88671875" style="205" customWidth="1"/>
    <col min="15627" max="15627" width="7.5546875" style="205" customWidth="1"/>
    <col min="15628" max="15628" width="7.88671875" style="205" customWidth="1"/>
    <col min="15629" max="15629" width="11.88671875" style="205" customWidth="1"/>
    <col min="15630" max="15631" width="7.44140625" style="205" customWidth="1"/>
    <col min="15632" max="15874" width="6.6640625" style="205"/>
    <col min="15875" max="15875" width="11.44140625" style="205" customWidth="1"/>
    <col min="15876" max="15876" width="8.88671875" style="205" customWidth="1"/>
    <col min="15877" max="15877" width="8" style="205" customWidth="1"/>
    <col min="15878" max="15878" width="7" style="205" customWidth="1"/>
    <col min="15879" max="15879" width="10.88671875" style="205" customWidth="1"/>
    <col min="15880" max="15880" width="11.88671875" style="205" customWidth="1"/>
    <col min="15881" max="15881" width="8.5546875" style="205" customWidth="1"/>
    <col min="15882" max="15882" width="9.88671875" style="205" customWidth="1"/>
    <col min="15883" max="15883" width="7.5546875" style="205" customWidth="1"/>
    <col min="15884" max="15884" width="7.88671875" style="205" customWidth="1"/>
    <col min="15885" max="15885" width="11.88671875" style="205" customWidth="1"/>
    <col min="15886" max="15887" width="7.44140625" style="205" customWidth="1"/>
    <col min="15888" max="16130" width="6.6640625" style="205"/>
    <col min="16131" max="16131" width="11.44140625" style="205" customWidth="1"/>
    <col min="16132" max="16132" width="8.88671875" style="205" customWidth="1"/>
    <col min="16133" max="16133" width="8" style="205" customWidth="1"/>
    <col min="16134" max="16134" width="7" style="205" customWidth="1"/>
    <col min="16135" max="16135" width="10.88671875" style="205" customWidth="1"/>
    <col min="16136" max="16136" width="11.88671875" style="205" customWidth="1"/>
    <col min="16137" max="16137" width="8.5546875" style="205" customWidth="1"/>
    <col min="16138" max="16138" width="9.88671875" style="205" customWidth="1"/>
    <col min="16139" max="16139" width="7.5546875" style="205" customWidth="1"/>
    <col min="16140" max="16140" width="7.88671875" style="205" customWidth="1"/>
    <col min="16141" max="16141" width="11.88671875" style="205" customWidth="1"/>
    <col min="16142" max="16143" width="7.44140625" style="205" customWidth="1"/>
    <col min="16144" max="16384" width="6.6640625" style="205"/>
  </cols>
  <sheetData>
    <row r="1" spans="1:249" s="51" customFormat="1">
      <c r="A1" s="282" t="s">
        <v>168</v>
      </c>
      <c r="B1" s="282"/>
      <c r="C1" s="282"/>
      <c r="D1" s="282"/>
      <c r="E1" s="282"/>
      <c r="F1" s="282"/>
      <c r="G1" s="282"/>
      <c r="H1" s="282"/>
      <c r="I1" s="282"/>
      <c r="J1" s="282"/>
      <c r="K1" s="282"/>
      <c r="L1" s="282"/>
      <c r="M1" s="282"/>
    </row>
    <row r="2" spans="1:249" ht="21">
      <c r="A2" s="320" t="s">
        <v>74</v>
      </c>
      <c r="B2" s="320"/>
      <c r="C2" s="320"/>
      <c r="D2" s="320"/>
      <c r="E2" s="320"/>
      <c r="F2" s="320"/>
      <c r="G2" s="320"/>
      <c r="H2" s="320"/>
      <c r="I2" s="320"/>
      <c r="J2" s="320"/>
      <c r="K2" s="320"/>
      <c r="L2" s="320"/>
      <c r="M2" s="320"/>
      <c r="N2" s="203"/>
      <c r="O2" s="203"/>
    </row>
    <row r="3" spans="1:249" s="19" customFormat="1" ht="15" customHeight="1">
      <c r="A3" s="264" t="str">
        <f>"на "&amp;'обща информация'!G8&amp;", гр. "&amp;'обща информация'!G9</f>
        <v>на "Водоснабдяване и канализация"ООД, гр. Враца</v>
      </c>
      <c r="B3" s="264"/>
      <c r="C3" s="264"/>
      <c r="D3" s="264"/>
      <c r="E3" s="264"/>
      <c r="F3" s="264"/>
      <c r="G3" s="264"/>
      <c r="H3" s="264"/>
      <c r="I3" s="264"/>
      <c r="J3" s="264"/>
      <c r="K3" s="264"/>
      <c r="L3" s="264"/>
      <c r="M3" s="264"/>
    </row>
    <row r="4" spans="1:249" s="19" customFormat="1" ht="15" customHeight="1">
      <c r="A4" s="264" t="str">
        <f>"ЕИК по БУЛСТАТ: " &amp;'обща информация'!G10</f>
        <v>ЕИК по БУЛСТАТ: 816090199</v>
      </c>
      <c r="B4" s="264"/>
      <c r="C4" s="264"/>
      <c r="D4" s="264"/>
      <c r="E4" s="264"/>
      <c r="F4" s="264"/>
      <c r="G4" s="264"/>
      <c r="H4" s="264"/>
      <c r="I4" s="264"/>
      <c r="J4" s="264"/>
      <c r="K4" s="264"/>
      <c r="L4" s="264"/>
      <c r="M4" s="264"/>
    </row>
    <row r="5" spans="1:249" s="19" customFormat="1" ht="15" customHeight="1">
      <c r="A5" s="264" t="str">
        <f>"за: " &amp;'обща информация'!G12</f>
        <v>за: първо трим.2020 г.</v>
      </c>
      <c r="B5" s="264"/>
      <c r="C5" s="264"/>
      <c r="D5" s="264"/>
      <c r="E5" s="264"/>
      <c r="F5" s="264"/>
      <c r="G5" s="264"/>
      <c r="H5" s="264"/>
      <c r="I5" s="264"/>
      <c r="J5" s="264"/>
      <c r="K5" s="264"/>
      <c r="L5" s="264"/>
      <c r="M5" s="264"/>
    </row>
    <row r="6" spans="1:249" ht="21">
      <c r="A6" s="321"/>
      <c r="B6" s="321"/>
      <c r="C6" s="321"/>
      <c r="D6" s="321"/>
      <c r="E6" s="321"/>
      <c r="F6" s="321"/>
      <c r="G6" s="321"/>
      <c r="H6" s="321"/>
      <c r="I6" s="321"/>
      <c r="J6" s="321"/>
      <c r="K6" s="321"/>
      <c r="L6" s="321"/>
      <c r="M6" s="321"/>
      <c r="N6" s="203"/>
      <c r="O6" s="203"/>
    </row>
    <row r="7" spans="1:249" ht="14.4" thickBot="1">
      <c r="A7" s="206"/>
      <c r="B7" s="206"/>
      <c r="C7" s="207"/>
      <c r="D7" s="207"/>
      <c r="E7" s="207"/>
      <c r="F7" s="207"/>
      <c r="G7" s="207"/>
      <c r="H7" s="207"/>
      <c r="I7" s="207"/>
      <c r="J7" s="207"/>
      <c r="K7" s="207"/>
      <c r="L7" s="207"/>
      <c r="M7" s="207"/>
      <c r="N7" s="208"/>
    </row>
    <row r="8" spans="1:249" s="204" customFormat="1" ht="24" customHeight="1">
      <c r="A8" s="322" t="s">
        <v>151</v>
      </c>
      <c r="B8" s="325" t="s">
        <v>75</v>
      </c>
      <c r="C8" s="325" t="s">
        <v>150</v>
      </c>
      <c r="D8" s="325" t="s">
        <v>149</v>
      </c>
      <c r="E8" s="325" t="s">
        <v>148</v>
      </c>
      <c r="F8" s="328" t="s">
        <v>147</v>
      </c>
      <c r="G8" s="328"/>
      <c r="H8" s="328"/>
      <c r="I8" s="328"/>
      <c r="J8" s="325" t="s">
        <v>156</v>
      </c>
      <c r="K8" s="325"/>
      <c r="L8" s="325"/>
      <c r="M8" s="331" t="s">
        <v>379</v>
      </c>
    </row>
    <row r="9" spans="1:249" s="204" customFormat="1" ht="24" customHeight="1">
      <c r="A9" s="323"/>
      <c r="B9" s="326"/>
      <c r="C9" s="326"/>
      <c r="D9" s="326"/>
      <c r="E9" s="326"/>
      <c r="F9" s="326" t="s">
        <v>76</v>
      </c>
      <c r="G9" s="326" t="s">
        <v>373</v>
      </c>
      <c r="H9" s="326" t="s">
        <v>152</v>
      </c>
      <c r="I9" s="326" t="s">
        <v>77</v>
      </c>
      <c r="J9" s="326" t="s">
        <v>146</v>
      </c>
      <c r="K9" s="326"/>
      <c r="L9" s="329" t="s">
        <v>378</v>
      </c>
      <c r="M9" s="332"/>
    </row>
    <row r="10" spans="1:249" s="204" customFormat="1" ht="27" thickBot="1">
      <c r="A10" s="324"/>
      <c r="B10" s="327"/>
      <c r="C10" s="327"/>
      <c r="D10" s="327"/>
      <c r="E10" s="327"/>
      <c r="F10" s="327"/>
      <c r="G10" s="327"/>
      <c r="H10" s="327"/>
      <c r="I10" s="327"/>
      <c r="J10" s="230" t="s">
        <v>78</v>
      </c>
      <c r="K10" s="230" t="s">
        <v>79</v>
      </c>
      <c r="L10" s="330"/>
      <c r="M10" s="333"/>
    </row>
    <row r="11" spans="1:249">
      <c r="A11" s="226" t="s">
        <v>80</v>
      </c>
      <c r="B11" s="227">
        <v>61610</v>
      </c>
      <c r="C11" s="228">
        <v>197</v>
      </c>
      <c r="D11" s="228"/>
      <c r="E11" s="228">
        <v>2933</v>
      </c>
      <c r="F11" s="228"/>
      <c r="G11" s="228"/>
      <c r="H11" s="228"/>
      <c r="I11" s="228">
        <v>11445</v>
      </c>
      <c r="J11" s="228">
        <v>50</v>
      </c>
      <c r="K11" s="228">
        <v>-202</v>
      </c>
      <c r="L11" s="228">
        <v>740</v>
      </c>
      <c r="M11" s="229">
        <f>SUM(C11:L11)</f>
        <v>15163</v>
      </c>
      <c r="IJ11" s="205"/>
      <c r="IK11" s="205"/>
      <c r="IL11" s="205"/>
      <c r="IM11" s="205"/>
      <c r="IN11" s="205"/>
      <c r="IO11" s="205"/>
    </row>
    <row r="12" spans="1:249" ht="15" customHeight="1">
      <c r="A12" s="191" t="s">
        <v>318</v>
      </c>
      <c r="B12" s="54">
        <v>61620</v>
      </c>
      <c r="C12" s="92"/>
      <c r="D12" s="92"/>
      <c r="E12" s="92"/>
      <c r="F12" s="92"/>
      <c r="G12" s="92"/>
      <c r="H12" s="92"/>
      <c r="I12" s="92"/>
      <c r="J12" s="92"/>
      <c r="K12" s="92"/>
      <c r="L12" s="92"/>
      <c r="M12" s="222">
        <f t="shared" ref="M12:M28" si="0">SUM(C12:L12)</f>
        <v>0</v>
      </c>
      <c r="IJ12" s="205"/>
      <c r="IK12" s="205"/>
      <c r="IL12" s="205"/>
      <c r="IM12" s="205"/>
      <c r="IN12" s="205"/>
      <c r="IO12" s="205"/>
    </row>
    <row r="13" spans="1:249" ht="15" customHeight="1">
      <c r="A13" s="191" t="s">
        <v>319</v>
      </c>
      <c r="B13" s="54">
        <v>61630</v>
      </c>
      <c r="C13" s="92"/>
      <c r="D13" s="92"/>
      <c r="E13" s="92"/>
      <c r="F13" s="92"/>
      <c r="G13" s="92"/>
      <c r="H13" s="92"/>
      <c r="I13" s="92"/>
      <c r="J13" s="92"/>
      <c r="K13" s="92"/>
      <c r="L13" s="92"/>
      <c r="M13" s="222">
        <f t="shared" si="0"/>
        <v>0</v>
      </c>
      <c r="IJ13" s="205"/>
      <c r="IK13" s="205"/>
      <c r="IL13" s="205"/>
      <c r="IM13" s="205"/>
      <c r="IN13" s="205"/>
      <c r="IO13" s="205"/>
    </row>
    <row r="14" spans="1:249" ht="31.5" customHeight="1">
      <c r="A14" s="190" t="s">
        <v>320</v>
      </c>
      <c r="B14" s="54">
        <v>61640</v>
      </c>
      <c r="C14" s="92">
        <f>C11</f>
        <v>197</v>
      </c>
      <c r="D14" s="92"/>
      <c r="E14" s="92">
        <f>E11</f>
        <v>2933</v>
      </c>
      <c r="F14" s="92"/>
      <c r="G14" s="92"/>
      <c r="H14" s="92"/>
      <c r="I14" s="92">
        <f>I11</f>
        <v>11445</v>
      </c>
      <c r="J14" s="92">
        <f>J11</f>
        <v>50</v>
      </c>
      <c r="K14" s="92">
        <f>K11</f>
        <v>-202</v>
      </c>
      <c r="L14" s="92">
        <f>L11</f>
        <v>740</v>
      </c>
      <c r="M14" s="222">
        <f t="shared" si="0"/>
        <v>15163</v>
      </c>
      <c r="IJ14" s="205"/>
      <c r="IK14" s="205"/>
      <c r="IL14" s="205"/>
      <c r="IM14" s="205"/>
      <c r="IN14" s="205"/>
      <c r="IO14" s="205"/>
    </row>
    <row r="15" spans="1:249">
      <c r="A15" s="191" t="s">
        <v>321</v>
      </c>
      <c r="B15" s="54">
        <v>61650</v>
      </c>
      <c r="C15" s="93"/>
      <c r="D15" s="93"/>
      <c r="E15" s="93"/>
      <c r="F15" s="93"/>
      <c r="G15" s="93"/>
      <c r="H15" s="93"/>
      <c r="I15" s="93"/>
      <c r="J15" s="93"/>
      <c r="K15" s="93"/>
      <c r="L15" s="93"/>
      <c r="M15" s="222">
        <f t="shared" si="0"/>
        <v>0</v>
      </c>
      <c r="IJ15" s="205"/>
      <c r="IK15" s="205"/>
      <c r="IL15" s="205"/>
      <c r="IM15" s="205"/>
      <c r="IN15" s="205"/>
      <c r="IO15" s="205"/>
    </row>
    <row r="16" spans="1:249" ht="15" customHeight="1">
      <c r="A16" s="192" t="s">
        <v>322</v>
      </c>
      <c r="B16" s="54">
        <v>61651</v>
      </c>
      <c r="C16" s="92"/>
      <c r="D16" s="92"/>
      <c r="E16" s="92"/>
      <c r="F16" s="92"/>
      <c r="G16" s="92"/>
      <c r="H16" s="92"/>
      <c r="I16" s="92"/>
      <c r="J16" s="92"/>
      <c r="K16" s="92"/>
      <c r="L16" s="92"/>
      <c r="M16" s="222">
        <f t="shared" si="0"/>
        <v>0</v>
      </c>
      <c r="IJ16" s="205"/>
      <c r="IK16" s="205"/>
      <c r="IL16" s="205"/>
      <c r="IM16" s="205"/>
      <c r="IN16" s="205"/>
      <c r="IO16" s="205"/>
    </row>
    <row r="17" spans="1:249" ht="15" customHeight="1">
      <c r="A17" s="192" t="s">
        <v>323</v>
      </c>
      <c r="B17" s="54">
        <v>61652</v>
      </c>
      <c r="C17" s="92"/>
      <c r="D17" s="92"/>
      <c r="E17" s="92"/>
      <c r="F17" s="92"/>
      <c r="G17" s="92"/>
      <c r="H17" s="92"/>
      <c r="I17" s="92"/>
      <c r="J17" s="92"/>
      <c r="K17" s="92"/>
      <c r="L17" s="92"/>
      <c r="M17" s="222">
        <f t="shared" si="0"/>
        <v>0</v>
      </c>
      <c r="IJ17" s="205"/>
      <c r="IK17" s="205"/>
      <c r="IL17" s="205"/>
      <c r="IM17" s="205"/>
      <c r="IN17" s="205"/>
      <c r="IO17" s="205"/>
    </row>
    <row r="18" spans="1:249">
      <c r="A18" s="191" t="s">
        <v>324</v>
      </c>
      <c r="B18" s="54">
        <v>61660</v>
      </c>
      <c r="C18" s="92"/>
      <c r="D18" s="92"/>
      <c r="E18" s="92"/>
      <c r="F18" s="92"/>
      <c r="G18" s="92"/>
      <c r="H18" s="92"/>
      <c r="I18" s="92"/>
      <c r="J18" s="92"/>
      <c r="K18" s="92"/>
      <c r="L18" s="92">
        <v>174</v>
      </c>
      <c r="M18" s="222">
        <f t="shared" si="0"/>
        <v>174</v>
      </c>
      <c r="IJ18" s="205"/>
      <c r="IK18" s="205"/>
      <c r="IL18" s="205"/>
      <c r="IM18" s="205"/>
      <c r="IN18" s="205"/>
      <c r="IO18" s="205"/>
    </row>
    <row r="19" spans="1:249">
      <c r="A19" s="191" t="s">
        <v>325</v>
      </c>
      <c r="B19" s="54">
        <v>61670</v>
      </c>
      <c r="C19" s="93"/>
      <c r="D19" s="93"/>
      <c r="E19" s="93"/>
      <c r="F19" s="93"/>
      <c r="G19" s="93"/>
      <c r="H19" s="93"/>
      <c r="I19" s="93"/>
      <c r="J19" s="93">
        <v>740</v>
      </c>
      <c r="K19" s="93"/>
      <c r="L19" s="93">
        <v>-740</v>
      </c>
      <c r="M19" s="222">
        <f t="shared" si="0"/>
        <v>0</v>
      </c>
      <c r="IJ19" s="205"/>
      <c r="IK19" s="205"/>
      <c r="IL19" s="205"/>
      <c r="IM19" s="205"/>
      <c r="IN19" s="205"/>
      <c r="IO19" s="205"/>
    </row>
    <row r="20" spans="1:249" ht="15" customHeight="1">
      <c r="A20" s="192" t="s">
        <v>326</v>
      </c>
      <c r="B20" s="54">
        <v>61671</v>
      </c>
      <c r="C20" s="92"/>
      <c r="D20" s="92"/>
      <c r="E20" s="92"/>
      <c r="F20" s="92"/>
      <c r="G20" s="92"/>
      <c r="H20" s="92"/>
      <c r="I20" s="92"/>
      <c r="J20" s="92"/>
      <c r="K20" s="92"/>
      <c r="L20" s="92"/>
      <c r="M20" s="222">
        <f t="shared" si="0"/>
        <v>0</v>
      </c>
      <c r="IJ20" s="205"/>
      <c r="IK20" s="205"/>
      <c r="IL20" s="205"/>
      <c r="IM20" s="205"/>
      <c r="IN20" s="205"/>
      <c r="IO20" s="205"/>
    </row>
    <row r="21" spans="1:249" ht="15" customHeight="1">
      <c r="A21" s="191" t="s">
        <v>327</v>
      </c>
      <c r="B21" s="54">
        <v>61680</v>
      </c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222">
        <f t="shared" si="0"/>
        <v>0</v>
      </c>
      <c r="IJ21" s="205"/>
      <c r="IK21" s="205"/>
      <c r="IL21" s="205"/>
      <c r="IM21" s="205"/>
      <c r="IN21" s="205"/>
      <c r="IO21" s="205"/>
    </row>
    <row r="22" spans="1:249">
      <c r="A22" s="191" t="s">
        <v>328</v>
      </c>
      <c r="B22" s="54">
        <v>61690</v>
      </c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222">
        <f t="shared" si="0"/>
        <v>0</v>
      </c>
      <c r="IJ22" s="205"/>
      <c r="IK22" s="205"/>
      <c r="IL22" s="205"/>
      <c r="IM22" s="205"/>
      <c r="IN22" s="205"/>
      <c r="IO22" s="205"/>
    </row>
    <row r="23" spans="1:249" ht="15" customHeight="1">
      <c r="A23" s="192" t="s">
        <v>322</v>
      </c>
      <c r="B23" s="54">
        <v>61691</v>
      </c>
      <c r="C23" s="92"/>
      <c r="D23" s="92"/>
      <c r="E23" s="92"/>
      <c r="F23" s="92"/>
      <c r="G23" s="92"/>
      <c r="H23" s="92"/>
      <c r="I23" s="92"/>
      <c r="J23" s="92"/>
      <c r="K23" s="92"/>
      <c r="L23" s="92"/>
      <c r="M23" s="222">
        <f t="shared" si="0"/>
        <v>0</v>
      </c>
      <c r="IJ23" s="205"/>
      <c r="IK23" s="205"/>
      <c r="IL23" s="205"/>
      <c r="IM23" s="205"/>
      <c r="IN23" s="205"/>
      <c r="IO23" s="205"/>
    </row>
    <row r="24" spans="1:249" ht="15" customHeight="1">
      <c r="A24" s="192" t="s">
        <v>323</v>
      </c>
      <c r="B24" s="54">
        <v>61692</v>
      </c>
      <c r="C24" s="92"/>
      <c r="D24" s="92"/>
      <c r="E24" s="92"/>
      <c r="F24" s="92"/>
      <c r="G24" s="92"/>
      <c r="H24" s="92"/>
      <c r="I24" s="92"/>
      <c r="J24" s="92"/>
      <c r="K24" s="92"/>
      <c r="L24" s="92"/>
      <c r="M24" s="222">
        <f t="shared" si="0"/>
        <v>0</v>
      </c>
      <c r="IJ24" s="205"/>
      <c r="IK24" s="205"/>
      <c r="IL24" s="205"/>
      <c r="IM24" s="205"/>
      <c r="IN24" s="205"/>
      <c r="IO24" s="205"/>
    </row>
    <row r="25" spans="1:249">
      <c r="A25" s="191" t="s">
        <v>329</v>
      </c>
      <c r="B25" s="54">
        <v>61710</v>
      </c>
      <c r="C25" s="92"/>
      <c r="D25" s="92"/>
      <c r="E25" s="92"/>
      <c r="F25" s="92"/>
      <c r="G25" s="92"/>
      <c r="H25" s="92"/>
      <c r="I25" s="92"/>
      <c r="J25" s="92"/>
      <c r="K25" s="92"/>
      <c r="L25" s="92"/>
      <c r="M25" s="222">
        <f t="shared" si="0"/>
        <v>0</v>
      </c>
      <c r="IJ25" s="205"/>
      <c r="IK25" s="205"/>
      <c r="IL25" s="205"/>
      <c r="IM25" s="205"/>
      <c r="IN25" s="205"/>
      <c r="IO25" s="205"/>
    </row>
    <row r="26" spans="1:249" ht="15" customHeight="1">
      <c r="A26" s="190" t="s">
        <v>330</v>
      </c>
      <c r="B26" s="54">
        <v>61720</v>
      </c>
      <c r="C26" s="93">
        <f>C14</f>
        <v>197</v>
      </c>
      <c r="D26" s="93"/>
      <c r="E26" s="93">
        <f>E14</f>
        <v>2933</v>
      </c>
      <c r="F26" s="93"/>
      <c r="G26" s="93"/>
      <c r="H26" s="93"/>
      <c r="I26" s="93">
        <f>I14</f>
        <v>11445</v>
      </c>
      <c r="J26" s="93">
        <f>J14+J19</f>
        <v>790</v>
      </c>
      <c r="K26" s="93">
        <f>K14</f>
        <v>-202</v>
      </c>
      <c r="L26" s="93">
        <f>L14+L19+L18</f>
        <v>174</v>
      </c>
      <c r="M26" s="222">
        <f t="shared" ref="M26" si="1">M12+M13+M14+M15+M18+M19+M21+M22+M25</f>
        <v>15337</v>
      </c>
      <c r="IJ26" s="205"/>
      <c r="IK26" s="205"/>
      <c r="IL26" s="205"/>
      <c r="IM26" s="205"/>
      <c r="IN26" s="205"/>
      <c r="IO26" s="205"/>
    </row>
    <row r="27" spans="1:249" ht="24.75" customHeight="1">
      <c r="A27" s="191" t="s">
        <v>331</v>
      </c>
      <c r="B27" s="54">
        <v>61730</v>
      </c>
      <c r="C27" s="92"/>
      <c r="D27" s="92"/>
      <c r="E27" s="92"/>
      <c r="F27" s="92"/>
      <c r="G27" s="92"/>
      <c r="H27" s="92"/>
      <c r="I27" s="92"/>
      <c r="J27" s="92"/>
      <c r="K27" s="92"/>
      <c r="L27" s="92"/>
      <c r="M27" s="222">
        <f t="shared" si="0"/>
        <v>0</v>
      </c>
      <c r="IJ27" s="205"/>
      <c r="IK27" s="205"/>
      <c r="IL27" s="205"/>
      <c r="IM27" s="205"/>
      <c r="IN27" s="205"/>
      <c r="IO27" s="205"/>
    </row>
    <row r="28" spans="1:249" ht="25.5" customHeight="1" thickBot="1">
      <c r="A28" s="193" t="s">
        <v>332</v>
      </c>
      <c r="B28" s="223">
        <v>61740</v>
      </c>
      <c r="C28" s="224">
        <f>C26</f>
        <v>197</v>
      </c>
      <c r="D28" s="224"/>
      <c r="E28" s="224">
        <f>E26</f>
        <v>2933</v>
      </c>
      <c r="F28" s="224"/>
      <c r="G28" s="224"/>
      <c r="H28" s="224"/>
      <c r="I28" s="224">
        <f>I26</f>
        <v>11445</v>
      </c>
      <c r="J28" s="224">
        <f>J26</f>
        <v>790</v>
      </c>
      <c r="K28" s="224">
        <f>K26</f>
        <v>-202</v>
      </c>
      <c r="L28" s="224">
        <f>L26</f>
        <v>174</v>
      </c>
      <c r="M28" s="225">
        <f t="shared" si="0"/>
        <v>15337</v>
      </c>
      <c r="IJ28" s="205"/>
      <c r="IK28" s="205"/>
      <c r="IL28" s="205"/>
      <c r="IM28" s="205"/>
      <c r="IN28" s="205"/>
      <c r="IO28" s="205"/>
    </row>
    <row r="29" spans="1:249">
      <c r="A29" s="206"/>
      <c r="B29" s="206"/>
      <c r="C29" s="207"/>
      <c r="D29" s="207"/>
      <c r="E29" s="207"/>
      <c r="F29" s="207"/>
      <c r="G29" s="207"/>
      <c r="H29" s="207"/>
      <c r="I29" s="207"/>
      <c r="J29" s="207"/>
      <c r="K29" s="207"/>
      <c r="L29" s="207"/>
      <c r="M29" s="207"/>
    </row>
    <row r="30" spans="1:249">
      <c r="A30" s="206"/>
      <c r="B30" s="206"/>
      <c r="C30" s="207"/>
      <c r="D30" s="207"/>
      <c r="E30" s="207"/>
      <c r="F30" s="207"/>
      <c r="G30" s="81"/>
      <c r="H30" s="209"/>
      <c r="I30" s="209"/>
      <c r="J30" s="209"/>
      <c r="K30" s="209"/>
      <c r="L30" s="210"/>
      <c r="M30" s="211"/>
    </row>
    <row r="31" spans="1:249" s="19" customFormat="1" ht="15.6">
      <c r="A31" s="82" t="str">
        <f>'обща информация'!$B$39</f>
        <v>Дата: 24.04.2020г.</v>
      </c>
      <c r="J31" s="86" t="str">
        <f>'обща информация'!$H$39</f>
        <v>Главен счетоводител:</v>
      </c>
      <c r="K31" s="24" t="s">
        <v>363</v>
      </c>
      <c r="L31" s="24"/>
    </row>
    <row r="32" spans="1:249" s="19" customFormat="1" ht="15.6">
      <c r="I32" s="84"/>
      <c r="J32" s="83" t="str">
        <f>'обща информация'!$H$40</f>
        <v>Верка Димитрова</v>
      </c>
      <c r="K32" s="240" t="s">
        <v>29</v>
      </c>
      <c r="L32" s="240"/>
      <c r="M32" s="240"/>
    </row>
    <row r="33" spans="1:13" s="19" customFormat="1" ht="15.6">
      <c r="H33" s="182"/>
      <c r="J33" s="84"/>
      <c r="K33" s="84"/>
      <c r="L33" s="84"/>
    </row>
    <row r="34" spans="1:13" s="19" customFormat="1" ht="15.6">
      <c r="H34" s="84"/>
      <c r="J34" s="84"/>
      <c r="K34" s="84"/>
      <c r="L34" s="84"/>
    </row>
    <row r="35" spans="1:13" s="19" customFormat="1" ht="15.6">
      <c r="H35" s="84"/>
      <c r="J35" s="66" t="str">
        <f>'обща информация'!$H$42</f>
        <v>Управител</v>
      </c>
      <c r="K35" s="85" t="s">
        <v>364</v>
      </c>
      <c r="L35" s="84"/>
    </row>
    <row r="36" spans="1:13" s="19" customFormat="1" ht="15.6">
      <c r="H36" s="84"/>
      <c r="J36" s="83" t="str">
        <f>'обща информация'!$H$43</f>
        <v>Ангел Престойски</v>
      </c>
      <c r="K36" s="240" t="s">
        <v>31</v>
      </c>
      <c r="L36" s="240"/>
      <c r="M36" s="240"/>
    </row>
    <row r="37" spans="1:13">
      <c r="A37" s="206"/>
      <c r="B37" s="206"/>
      <c r="C37" s="207"/>
      <c r="D37" s="207"/>
      <c r="E37" s="207"/>
      <c r="F37" s="207"/>
      <c r="G37" s="81"/>
      <c r="H37" s="212"/>
      <c r="I37" s="336"/>
      <c r="J37" s="336"/>
      <c r="K37" s="336"/>
      <c r="L37" s="213"/>
      <c r="M37" s="214"/>
    </row>
    <row r="38" spans="1:13">
      <c r="A38" s="206"/>
      <c r="B38" s="206"/>
      <c r="C38" s="207"/>
      <c r="D38" s="207"/>
      <c r="E38" s="207"/>
      <c r="F38" s="207"/>
      <c r="G38" s="81"/>
      <c r="H38" s="212"/>
      <c r="I38" s="336"/>
      <c r="J38" s="336"/>
      <c r="K38" s="336"/>
      <c r="L38" s="213"/>
      <c r="M38" s="214"/>
    </row>
    <row r="39" spans="1:13" ht="15.6">
      <c r="A39" s="215"/>
      <c r="B39" s="16"/>
      <c r="C39" s="17"/>
      <c r="D39" s="17"/>
      <c r="E39" s="17"/>
      <c r="F39" s="17"/>
      <c r="G39" s="1"/>
      <c r="H39" s="18"/>
      <c r="I39" s="334"/>
      <c r="J39" s="334"/>
      <c r="K39" s="334"/>
      <c r="L39" s="216"/>
      <c r="M39" s="217"/>
    </row>
    <row r="40" spans="1:13">
      <c r="G40" s="51"/>
      <c r="H40" s="218"/>
      <c r="I40" s="335"/>
      <c r="J40" s="336"/>
      <c r="K40" s="336"/>
      <c r="L40" s="219"/>
      <c r="M40" s="220"/>
    </row>
    <row r="41" spans="1:13">
      <c r="G41" s="51"/>
      <c r="H41" s="209"/>
      <c r="I41" s="319"/>
      <c r="J41" s="319"/>
      <c r="K41" s="319"/>
      <c r="L41" s="221"/>
      <c r="M41" s="217"/>
    </row>
  </sheetData>
  <mergeCells count="27">
    <mergeCell ref="I39:K39"/>
    <mergeCell ref="I9:I10"/>
    <mergeCell ref="I40:K40"/>
    <mergeCell ref="I37:K37"/>
    <mergeCell ref="I38:K38"/>
    <mergeCell ref="J9:K9"/>
    <mergeCell ref="J8:L8"/>
    <mergeCell ref="G9:G10"/>
    <mergeCell ref="H9:H10"/>
    <mergeCell ref="L9:L10"/>
    <mergeCell ref="M8:M10"/>
    <mergeCell ref="A1:M1"/>
    <mergeCell ref="K32:M32"/>
    <mergeCell ref="K36:M36"/>
    <mergeCell ref="I41:K41"/>
    <mergeCell ref="A2:M2"/>
    <mergeCell ref="A6:M6"/>
    <mergeCell ref="A8:A10"/>
    <mergeCell ref="B8:B10"/>
    <mergeCell ref="C8:C10"/>
    <mergeCell ref="D8:D10"/>
    <mergeCell ref="E8:E10"/>
    <mergeCell ref="F8:I8"/>
    <mergeCell ref="A3:M3"/>
    <mergeCell ref="A4:M4"/>
    <mergeCell ref="A5:M5"/>
    <mergeCell ref="F9:F10"/>
  </mergeCells>
  <pageMargins left="0.23622047244094491" right="0.23622047244094491" top="0.35433070866141736" bottom="0.35433070866141736" header="0.31496062992125984" footer="0.31496062992125984"/>
  <pageSetup paperSize="9" scale="86" orientation="landscape" horizontalDpi="4294967295" vertic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P36" sqref="P36"/>
    </sheetView>
  </sheetViews>
  <sheetFormatPr defaultRowHeight="14.4"/>
  <sheetData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P26" sqref="P26"/>
    </sheetView>
  </sheetViews>
  <sheetFormatPr defaultRowHeight="14.4"/>
  <sheetData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0"/>
  <sheetViews>
    <sheetView view="pageBreakPreview" topLeftCell="A2" zoomScale="90" zoomScaleNormal="80" zoomScaleSheetLayoutView="90" workbookViewId="0">
      <selection activeCell="C12" sqref="C12"/>
    </sheetView>
  </sheetViews>
  <sheetFormatPr defaultColWidth="9.109375" defaultRowHeight="15.6"/>
  <cols>
    <col min="1" max="1" width="9.6640625" style="19" customWidth="1"/>
    <col min="2" max="2" width="10.109375" style="19" customWidth="1"/>
    <col min="3" max="3" width="10.44140625" style="19" customWidth="1"/>
    <col min="4" max="4" width="9.5546875" style="19" customWidth="1"/>
    <col min="5" max="5" width="9.88671875" style="19" customWidth="1"/>
    <col min="6" max="6" width="7.33203125" style="19" customWidth="1"/>
    <col min="7" max="7" width="8.5546875" style="19" customWidth="1"/>
    <col min="8" max="8" width="8.44140625" style="19" customWidth="1"/>
    <col min="9" max="10" width="8.6640625" style="19" customWidth="1"/>
    <col min="11" max="11" width="12.6640625" style="19" customWidth="1"/>
    <col min="12" max="12" width="12.109375" style="19" customWidth="1"/>
    <col min="13" max="13" width="14.44140625" style="19" customWidth="1"/>
    <col min="14" max="17" width="10.6640625" style="19" customWidth="1"/>
    <col min="18" max="18" width="10.33203125" style="19" customWidth="1"/>
    <col min="19" max="19" width="10" style="19" customWidth="1"/>
    <col min="20" max="21" width="7.5546875" style="19" customWidth="1"/>
    <col min="22" max="22" width="9.5546875" style="19" customWidth="1"/>
    <col min="23" max="23" width="8.88671875" style="19" customWidth="1"/>
    <col min="24" max="24" width="7.5546875" style="19" customWidth="1"/>
    <col min="25" max="26" width="7.6640625" style="19" customWidth="1"/>
    <col min="27" max="27" width="5.6640625" style="19" customWidth="1"/>
    <col min="28" max="28" width="8.6640625" style="19" customWidth="1"/>
    <col min="29" max="16384" width="9.109375" style="19"/>
  </cols>
  <sheetData>
    <row r="1" spans="1:28">
      <c r="A1" s="377" t="s">
        <v>145</v>
      </c>
      <c r="B1" s="377"/>
      <c r="C1" s="377"/>
      <c r="D1" s="377"/>
      <c r="E1" s="377"/>
      <c r="F1" s="377"/>
      <c r="G1" s="377"/>
      <c r="H1" s="377"/>
      <c r="I1" s="377"/>
      <c r="J1" s="377"/>
      <c r="K1" s="377"/>
      <c r="L1" s="377"/>
      <c r="M1" s="377"/>
      <c r="N1" s="377"/>
      <c r="O1" s="377"/>
      <c r="P1" s="377"/>
      <c r="Q1" s="377"/>
      <c r="R1" s="377"/>
      <c r="S1" s="377"/>
      <c r="T1" s="377"/>
      <c r="U1" s="377"/>
      <c r="V1" s="377"/>
      <c r="W1" s="377"/>
      <c r="X1" s="63"/>
      <c r="Y1" s="63"/>
      <c r="Z1" s="63"/>
    </row>
    <row r="2" spans="1:28" ht="17.399999999999999">
      <c r="A2" s="378" t="s">
        <v>127</v>
      </c>
      <c r="B2" s="378"/>
      <c r="C2" s="378"/>
      <c r="D2" s="378"/>
      <c r="E2" s="378"/>
      <c r="F2" s="378"/>
      <c r="G2" s="378"/>
      <c r="H2" s="378"/>
      <c r="I2" s="378"/>
      <c r="J2" s="378"/>
      <c r="K2" s="378"/>
      <c r="L2" s="378"/>
      <c r="M2" s="378"/>
      <c r="N2" s="378"/>
      <c r="O2" s="378"/>
      <c r="P2" s="378"/>
      <c r="Q2" s="378"/>
      <c r="R2" s="378"/>
      <c r="S2" s="378"/>
      <c r="T2" s="378"/>
      <c r="U2" s="378"/>
      <c r="V2" s="378"/>
      <c r="W2" s="378"/>
      <c r="X2" s="50"/>
      <c r="Y2" s="50"/>
      <c r="Z2" s="50"/>
      <c r="AA2" s="50"/>
      <c r="AB2" s="50"/>
    </row>
    <row r="3" spans="1:28" ht="15.75" customHeight="1">
      <c r="A3" s="379" t="s">
        <v>173</v>
      </c>
      <c r="B3" s="379"/>
      <c r="C3" s="379"/>
      <c r="D3" s="379"/>
      <c r="E3" s="379"/>
      <c r="F3" s="379"/>
      <c r="G3" s="379"/>
      <c r="H3" s="379"/>
      <c r="I3" s="379"/>
      <c r="J3" s="379"/>
      <c r="K3" s="379"/>
      <c r="L3" s="379"/>
      <c r="M3" s="379"/>
      <c r="N3" s="379"/>
      <c r="O3" s="379"/>
      <c r="P3" s="379"/>
      <c r="Q3" s="379"/>
      <c r="R3" s="379"/>
      <c r="S3" s="379"/>
      <c r="T3" s="379"/>
      <c r="U3" s="379"/>
      <c r="V3" s="379"/>
      <c r="W3" s="379"/>
      <c r="X3" s="50"/>
      <c r="Y3" s="50"/>
      <c r="Z3" s="50"/>
      <c r="AA3" s="50"/>
      <c r="AB3" s="50"/>
    </row>
    <row r="4" spans="1:28" ht="15.75" customHeight="1">
      <c r="A4" s="379" t="s">
        <v>174</v>
      </c>
      <c r="B4" s="379"/>
      <c r="C4" s="379"/>
      <c r="D4" s="379"/>
      <c r="E4" s="379"/>
      <c r="F4" s="379"/>
      <c r="G4" s="379"/>
      <c r="H4" s="379"/>
      <c r="I4" s="379"/>
      <c r="J4" s="379"/>
      <c r="K4" s="379"/>
      <c r="L4" s="379"/>
      <c r="M4" s="379"/>
      <c r="N4" s="379"/>
      <c r="O4" s="379"/>
      <c r="P4" s="379"/>
      <c r="Q4" s="379"/>
      <c r="R4" s="379"/>
      <c r="S4" s="379"/>
      <c r="T4" s="379"/>
      <c r="U4" s="379"/>
      <c r="V4" s="379"/>
      <c r="W4" s="379"/>
      <c r="X4" s="50"/>
      <c r="Y4" s="50"/>
      <c r="Z4" s="50"/>
      <c r="AA4" s="50"/>
      <c r="AB4" s="50"/>
    </row>
    <row r="5" spans="1:28" ht="15.75" customHeight="1">
      <c r="A5" s="379" t="s">
        <v>175</v>
      </c>
      <c r="B5" s="379"/>
      <c r="C5" s="379"/>
      <c r="D5" s="379"/>
      <c r="E5" s="379"/>
      <c r="F5" s="379"/>
      <c r="G5" s="379"/>
      <c r="H5" s="379"/>
      <c r="I5" s="379"/>
      <c r="J5" s="379"/>
      <c r="K5" s="379"/>
      <c r="L5" s="379"/>
      <c r="M5" s="379"/>
      <c r="N5" s="379"/>
      <c r="O5" s="379"/>
      <c r="P5" s="379"/>
      <c r="Q5" s="379"/>
      <c r="R5" s="379"/>
      <c r="S5" s="379"/>
      <c r="T5" s="379"/>
      <c r="U5" s="379"/>
      <c r="V5" s="379"/>
      <c r="W5" s="379"/>
      <c r="X5" s="50"/>
      <c r="Y5" s="50"/>
      <c r="Z5" s="50"/>
      <c r="AA5" s="50"/>
      <c r="AB5" s="50"/>
    </row>
    <row r="6" spans="1:28" ht="15.75" customHeight="1" thickBot="1">
      <c r="A6" s="50"/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  <c r="Y6" s="50"/>
      <c r="Z6" s="50"/>
      <c r="AA6" s="50"/>
      <c r="AB6" s="50"/>
    </row>
    <row r="7" spans="1:28" s="20" customFormat="1" ht="24.75" customHeight="1" thickBot="1">
      <c r="A7" s="358" t="s">
        <v>126</v>
      </c>
      <c r="B7" s="359"/>
      <c r="C7" s="359"/>
      <c r="D7" s="359"/>
      <c r="E7" s="359"/>
      <c r="F7" s="359"/>
      <c r="G7" s="359"/>
      <c r="H7" s="359"/>
      <c r="I7" s="359"/>
      <c r="J7" s="359"/>
      <c r="K7" s="359"/>
      <c r="L7" s="359"/>
      <c r="M7" s="359"/>
      <c r="N7" s="359"/>
      <c r="O7" s="359"/>
      <c r="P7" s="359"/>
      <c r="Q7" s="360"/>
    </row>
    <row r="8" spans="1:28" s="30" customFormat="1" ht="26.25" customHeight="1">
      <c r="A8" s="344" t="s">
        <v>125</v>
      </c>
      <c r="B8" s="364" t="s">
        <v>124</v>
      </c>
      <c r="C8" s="344" t="s">
        <v>123</v>
      </c>
      <c r="D8" s="371" t="s">
        <v>122</v>
      </c>
      <c r="E8" s="344" t="s">
        <v>121</v>
      </c>
      <c r="F8" s="340" t="s">
        <v>120</v>
      </c>
      <c r="G8" s="371" t="s">
        <v>119</v>
      </c>
      <c r="H8" s="386" t="s">
        <v>118</v>
      </c>
      <c r="I8" s="387"/>
      <c r="J8" s="387"/>
      <c r="K8" s="387"/>
      <c r="L8" s="387"/>
      <c r="M8" s="388"/>
      <c r="N8" s="347" t="s">
        <v>117</v>
      </c>
      <c r="O8" s="383" t="s">
        <v>116</v>
      </c>
      <c r="P8" s="347" t="s">
        <v>115</v>
      </c>
      <c r="Q8" s="337" t="s">
        <v>114</v>
      </c>
    </row>
    <row r="9" spans="1:28" s="30" customFormat="1" ht="17.25" customHeight="1">
      <c r="A9" s="345"/>
      <c r="B9" s="369"/>
      <c r="C9" s="345"/>
      <c r="D9" s="381"/>
      <c r="E9" s="345"/>
      <c r="F9" s="356"/>
      <c r="G9" s="372"/>
      <c r="H9" s="374" t="s">
        <v>113</v>
      </c>
      <c r="I9" s="350" t="s">
        <v>112</v>
      </c>
      <c r="J9" s="350" t="s">
        <v>111</v>
      </c>
      <c r="K9" s="350" t="s">
        <v>110</v>
      </c>
      <c r="L9" s="353" t="s">
        <v>109</v>
      </c>
      <c r="M9" s="366" t="s">
        <v>108</v>
      </c>
      <c r="N9" s="348"/>
      <c r="O9" s="384"/>
      <c r="P9" s="348"/>
      <c r="Q9" s="338"/>
    </row>
    <row r="10" spans="1:28" s="30" customFormat="1" ht="37.5" customHeight="1">
      <c r="A10" s="345"/>
      <c r="B10" s="369"/>
      <c r="C10" s="345"/>
      <c r="D10" s="381"/>
      <c r="E10" s="345"/>
      <c r="F10" s="356"/>
      <c r="G10" s="372"/>
      <c r="H10" s="375"/>
      <c r="I10" s="351"/>
      <c r="J10" s="351"/>
      <c r="K10" s="351"/>
      <c r="L10" s="354"/>
      <c r="M10" s="367"/>
      <c r="N10" s="348"/>
      <c r="O10" s="384"/>
      <c r="P10" s="348"/>
      <c r="Q10" s="338"/>
    </row>
    <row r="11" spans="1:28" s="29" customFormat="1" ht="65.25" customHeight="1" thickBot="1">
      <c r="A11" s="346"/>
      <c r="B11" s="370"/>
      <c r="C11" s="346"/>
      <c r="D11" s="382"/>
      <c r="E11" s="346"/>
      <c r="F11" s="357"/>
      <c r="G11" s="373"/>
      <c r="H11" s="376"/>
      <c r="I11" s="352"/>
      <c r="J11" s="352"/>
      <c r="K11" s="352"/>
      <c r="L11" s="355"/>
      <c r="M11" s="368"/>
      <c r="N11" s="349"/>
      <c r="O11" s="385"/>
      <c r="P11" s="349"/>
      <c r="Q11" s="339"/>
    </row>
    <row r="12" spans="1:28" s="29" customFormat="1" ht="13.8" thickBot="1">
      <c r="A12" s="76" t="e">
        <f>'1.2.ОПР за тримесечие'!#REF!</f>
        <v>#REF!</v>
      </c>
      <c r="B12" s="77" t="e">
        <f>'1.2.ОПР за тримесечие'!#REF!</f>
        <v>#REF!</v>
      </c>
      <c r="C12" s="76" t="e">
        <f>A12-B12</f>
        <v>#REF!</v>
      </c>
      <c r="D12" s="77" t="e">
        <f>'1.1.Счетоводен баланс'!#REF!</f>
        <v>#REF!</v>
      </c>
      <c r="E12" s="76" t="e">
        <f>'1.2.ОПР за тримесечие'!#REF!</f>
        <v>#REF!</v>
      </c>
      <c r="F12" s="75" t="e">
        <f>'1.1.Счетоводен баланс'!#REF!</f>
        <v>#REF!</v>
      </c>
      <c r="G12" s="74" t="e">
        <f>(1.2*('1.2.ОПР за тримесечие'!#REF!+'1.2.ОПР за тримесечие'!#REF!)-('1.1.Счетоводен баланс'!#REF!-'1.1.Счетоводен баланс'!#REF!))/(1.2*('1.2.ОПР за тримесечие'!#REF!+'1.2.ОПР за тримесечие'!#REF!)+'1.1.Счетоводен баланс'!#REF!)</f>
        <v>#REF!</v>
      </c>
      <c r="H12" s="43"/>
      <c r="I12" s="42"/>
      <c r="J12" s="42"/>
      <c r="K12" s="42"/>
      <c r="L12" s="42"/>
      <c r="M12" s="73">
        <f>SUM(H12:L12)</f>
        <v>0</v>
      </c>
      <c r="N12" s="44"/>
      <c r="O12" s="72">
        <f>M12+N12</f>
        <v>0</v>
      </c>
      <c r="P12" s="44"/>
      <c r="Q12" s="45"/>
    </row>
    <row r="13" spans="1:28" s="29" customFormat="1" ht="20.100000000000001" customHeight="1">
      <c r="A13" s="27"/>
      <c r="B13" s="27"/>
      <c r="C13" s="27"/>
      <c r="D13" s="27"/>
      <c r="E13" s="27"/>
      <c r="F13" s="27"/>
      <c r="G13" s="21"/>
      <c r="H13" s="21"/>
      <c r="I13" s="21"/>
      <c r="J13" s="26"/>
      <c r="K13" s="21"/>
      <c r="L13" s="25"/>
      <c r="M13" s="27"/>
      <c r="N13" s="27"/>
      <c r="O13" s="27"/>
      <c r="P13" s="27"/>
      <c r="Q13" s="27"/>
      <c r="R13" s="28"/>
      <c r="S13" s="27"/>
      <c r="T13" s="27"/>
      <c r="U13" s="27"/>
      <c r="V13" s="27"/>
      <c r="W13" s="27"/>
      <c r="X13" s="27"/>
      <c r="Y13" s="27"/>
      <c r="Z13" s="27"/>
      <c r="AA13" s="27"/>
    </row>
    <row r="14" spans="1:28" s="46" customFormat="1" ht="14.4" thickBot="1">
      <c r="A14" s="21"/>
      <c r="B14" s="21"/>
      <c r="C14" s="21"/>
      <c r="D14" s="21"/>
      <c r="E14" s="21"/>
      <c r="F14" s="21"/>
      <c r="G14" s="21"/>
      <c r="H14" s="21"/>
      <c r="I14" s="21"/>
      <c r="J14" s="23"/>
      <c r="K14" s="21"/>
      <c r="L14" s="25"/>
      <c r="M14" s="21"/>
      <c r="N14" s="21"/>
      <c r="O14" s="21"/>
      <c r="P14" s="21"/>
      <c r="Q14" s="21"/>
      <c r="R14" s="21"/>
      <c r="S14" s="21"/>
      <c r="T14" s="21"/>
      <c r="U14" s="21"/>
      <c r="V14" s="21"/>
    </row>
    <row r="15" spans="1:28" s="46" customFormat="1" ht="24.9" customHeight="1" thickBot="1">
      <c r="A15" s="60" t="s">
        <v>107</v>
      </c>
      <c r="B15" s="61"/>
      <c r="C15" s="61"/>
      <c r="D15" s="61"/>
      <c r="E15" s="61"/>
      <c r="F15" s="61"/>
      <c r="G15" s="61"/>
      <c r="H15" s="61"/>
      <c r="I15" s="61"/>
      <c r="J15" s="61"/>
      <c r="K15" s="61"/>
      <c r="L15" s="61"/>
      <c r="M15" s="61"/>
      <c r="N15" s="61"/>
      <c r="O15" s="61"/>
      <c r="P15" s="61"/>
      <c r="Q15" s="61"/>
      <c r="R15" s="61"/>
      <c r="S15" s="61"/>
      <c r="T15" s="61"/>
      <c r="U15" s="61"/>
      <c r="V15" s="62"/>
    </row>
    <row r="16" spans="1:28" s="47" customFormat="1" ht="210" customHeight="1">
      <c r="A16" s="340" t="s">
        <v>106</v>
      </c>
      <c r="B16" s="341"/>
      <c r="C16" s="340" t="s">
        <v>105</v>
      </c>
      <c r="D16" s="342"/>
      <c r="E16" s="343"/>
      <c r="F16" s="363" t="s">
        <v>134</v>
      </c>
      <c r="G16" s="364"/>
      <c r="H16" s="365"/>
      <c r="I16" s="361" t="s">
        <v>104</v>
      </c>
      <c r="J16" s="361" t="s">
        <v>130</v>
      </c>
      <c r="K16" s="363" t="s">
        <v>103</v>
      </c>
      <c r="L16" s="364"/>
      <c r="M16" s="365"/>
      <c r="N16" s="363" t="s">
        <v>143</v>
      </c>
      <c r="O16" s="365"/>
      <c r="P16" s="363" t="s">
        <v>141</v>
      </c>
      <c r="Q16" s="364"/>
      <c r="R16" s="340" t="s">
        <v>138</v>
      </c>
      <c r="S16" s="343"/>
      <c r="T16" s="361" t="s">
        <v>102</v>
      </c>
      <c r="U16" s="361" t="s">
        <v>101</v>
      </c>
      <c r="V16" s="361" t="s">
        <v>100</v>
      </c>
    </row>
    <row r="17" spans="1:22" s="46" customFormat="1" ht="51.6" thickBot="1">
      <c r="A17" s="31" t="s">
        <v>128</v>
      </c>
      <c r="B17" s="32" t="s">
        <v>129</v>
      </c>
      <c r="C17" s="31" t="s">
        <v>133</v>
      </c>
      <c r="D17" s="33" t="s">
        <v>131</v>
      </c>
      <c r="E17" s="32" t="s">
        <v>132</v>
      </c>
      <c r="F17" s="31" t="s">
        <v>135</v>
      </c>
      <c r="G17" s="33" t="s">
        <v>136</v>
      </c>
      <c r="H17" s="32" t="s">
        <v>137</v>
      </c>
      <c r="I17" s="362"/>
      <c r="J17" s="362"/>
      <c r="K17" s="34" t="s">
        <v>81</v>
      </c>
      <c r="L17" s="31" t="s">
        <v>82</v>
      </c>
      <c r="M17" s="35" t="s">
        <v>83</v>
      </c>
      <c r="N17" s="31" t="s">
        <v>142</v>
      </c>
      <c r="O17" s="32" t="s">
        <v>144</v>
      </c>
      <c r="P17" s="31" t="s">
        <v>142</v>
      </c>
      <c r="Q17" s="36" t="s">
        <v>144</v>
      </c>
      <c r="R17" s="31" t="s">
        <v>139</v>
      </c>
      <c r="S17" s="32" t="s">
        <v>140</v>
      </c>
      <c r="T17" s="362"/>
      <c r="U17" s="362"/>
      <c r="V17" s="362"/>
    </row>
    <row r="18" spans="1:22" s="46" customFormat="1" ht="13.8" thickBot="1">
      <c r="A18" s="71">
        <v>0</v>
      </c>
      <c r="B18" s="70">
        <v>0</v>
      </c>
      <c r="C18" s="69">
        <v>0</v>
      </c>
      <c r="D18" s="68">
        <v>0</v>
      </c>
      <c r="E18" s="67">
        <v>0</v>
      </c>
      <c r="F18" s="37"/>
      <c r="G18" s="38"/>
      <c r="H18" s="39"/>
      <c r="I18" s="78">
        <v>0</v>
      </c>
      <c r="J18" s="79">
        <v>0</v>
      </c>
      <c r="K18" s="80">
        <v>0</v>
      </c>
      <c r="L18" s="69">
        <v>0</v>
      </c>
      <c r="M18" s="67">
        <v>0</v>
      </c>
      <c r="N18" s="40"/>
      <c r="O18" s="39"/>
      <c r="P18" s="40"/>
      <c r="Q18" s="41"/>
      <c r="R18" s="40"/>
      <c r="S18" s="48"/>
      <c r="T18" s="49"/>
      <c r="U18" s="49"/>
      <c r="V18" s="49"/>
    </row>
    <row r="19" spans="1:22">
      <c r="A19" s="21"/>
      <c r="B19" s="21"/>
      <c r="C19" s="21"/>
      <c r="D19" s="21"/>
      <c r="E19" s="21"/>
      <c r="F19" s="21"/>
      <c r="M19" s="21"/>
      <c r="N19" s="21"/>
      <c r="O19" s="21"/>
      <c r="P19" s="21"/>
      <c r="Q19" s="21"/>
      <c r="R19" s="21"/>
      <c r="S19" s="21"/>
      <c r="T19" s="21"/>
      <c r="U19" s="21"/>
      <c r="V19" s="21"/>
    </row>
    <row r="20" spans="1:22">
      <c r="A20" s="21"/>
      <c r="B20" s="21"/>
      <c r="C20" s="21"/>
      <c r="D20" s="21"/>
      <c r="E20" s="21"/>
      <c r="F20" s="21"/>
      <c r="M20" s="21"/>
      <c r="N20" s="21"/>
      <c r="O20" s="21"/>
      <c r="P20" s="21"/>
      <c r="Q20" s="21"/>
      <c r="R20" s="21"/>
      <c r="S20" s="21"/>
      <c r="T20" s="21"/>
      <c r="U20" s="21"/>
      <c r="V20" s="21"/>
    </row>
    <row r="21" spans="1:22">
      <c r="A21" s="24"/>
      <c r="B21" s="23"/>
      <c r="C21" s="21"/>
      <c r="D21" s="21"/>
    </row>
    <row r="22" spans="1:22">
      <c r="A22" s="380"/>
      <c r="B22" s="380"/>
      <c r="C22" s="22"/>
      <c r="D22" s="22"/>
    </row>
    <row r="23" spans="1:22">
      <c r="A23" s="21"/>
      <c r="B23" s="21"/>
      <c r="C23" s="20"/>
      <c r="D23" s="20"/>
    </row>
    <row r="24" spans="1:22">
      <c r="A24" s="21"/>
      <c r="B24" s="21"/>
      <c r="C24" s="20"/>
      <c r="D24" s="20"/>
    </row>
    <row r="25" spans="1:22">
      <c r="C25" s="2" t="s">
        <v>176</v>
      </c>
      <c r="O25" s="59" t="s">
        <v>15</v>
      </c>
      <c r="P25" s="3" t="s">
        <v>28</v>
      </c>
    </row>
    <row r="26" spans="1:22">
      <c r="O26" s="4"/>
      <c r="P26" s="5" t="s">
        <v>29</v>
      </c>
    </row>
    <row r="27" spans="1:22">
      <c r="O27" s="6"/>
      <c r="P27" s="6"/>
    </row>
    <row r="28" spans="1:22">
      <c r="O28" s="6"/>
      <c r="P28" s="6"/>
    </row>
    <row r="29" spans="1:22">
      <c r="O29" s="7" t="s">
        <v>177</v>
      </c>
      <c r="P29" s="8" t="s">
        <v>30</v>
      </c>
    </row>
    <row r="30" spans="1:22">
      <c r="O30" s="4"/>
      <c r="P30" s="5" t="s">
        <v>31</v>
      </c>
    </row>
  </sheetData>
  <mergeCells count="37">
    <mergeCell ref="A22:B22"/>
    <mergeCell ref="D8:D11"/>
    <mergeCell ref="O8:O11"/>
    <mergeCell ref="H8:M8"/>
    <mergeCell ref="K9:K11"/>
    <mergeCell ref="J16:J17"/>
    <mergeCell ref="I16:I17"/>
    <mergeCell ref="A1:W1"/>
    <mergeCell ref="A2:W2"/>
    <mergeCell ref="A3:W3"/>
    <mergeCell ref="A4:W4"/>
    <mergeCell ref="A5:W5"/>
    <mergeCell ref="A7:Q7"/>
    <mergeCell ref="T16:T17"/>
    <mergeCell ref="V16:V17"/>
    <mergeCell ref="R16:S16"/>
    <mergeCell ref="P16:Q16"/>
    <mergeCell ref="N16:O16"/>
    <mergeCell ref="U16:U17"/>
    <mergeCell ref="F16:H16"/>
    <mergeCell ref="K16:M16"/>
    <mergeCell ref="M9:M11"/>
    <mergeCell ref="B8:B11"/>
    <mergeCell ref="N8:N11"/>
    <mergeCell ref="G8:G11"/>
    <mergeCell ref="H9:H11"/>
    <mergeCell ref="I9:I11"/>
    <mergeCell ref="C8:C11"/>
    <mergeCell ref="Q8:Q11"/>
    <mergeCell ref="A16:B16"/>
    <mergeCell ref="C16:E16"/>
    <mergeCell ref="A8:A11"/>
    <mergeCell ref="P8:P11"/>
    <mergeCell ref="J9:J11"/>
    <mergeCell ref="E8:E11"/>
    <mergeCell ref="L9:L11"/>
    <mergeCell ref="F8:F11"/>
  </mergeCells>
  <printOptions horizontalCentered="1"/>
  <pageMargins left="0" right="0" top="0.59055118110236227" bottom="0.39370078740157483" header="0.31496062992125984" footer="0.31496062992125984"/>
  <pageSetup paperSize="9" scale="65" orientation="landscape" r:id="rId1"/>
  <headerFooter scaleWithDoc="0" alignWithMargins="0">
    <oddHeader>&amp;Rприложение № 6</oddHeader>
    <oddFooter>&amp;R&amp;Z&amp;F</oddFooter>
  </headerFooter>
  <colBreaks count="1" manualBreakCount="1">
    <brk id="2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6</vt:i4>
      </vt:variant>
    </vt:vector>
  </HeadingPairs>
  <TitlesOfParts>
    <vt:vector size="14" baseType="lpstr">
      <vt:lpstr>обща информация</vt:lpstr>
      <vt:lpstr>1.1.Счетоводен баланс</vt:lpstr>
      <vt:lpstr>1.2.ОПР за тримесечие</vt:lpstr>
      <vt:lpstr>1.4.ОПП</vt:lpstr>
      <vt:lpstr>1.5.ОСК</vt:lpstr>
      <vt:lpstr>1.6 Докл. за дейн</vt:lpstr>
      <vt:lpstr>1.7 Отчет за управ</vt:lpstr>
      <vt:lpstr>Прил.6 ФИС (2)</vt:lpstr>
      <vt:lpstr>'1.1.Счетоводен баланс'!Print_Area</vt:lpstr>
      <vt:lpstr>'1.2.ОПР за тримесечие'!Print_Area</vt:lpstr>
      <vt:lpstr>'1.4.ОПП'!Print_Area</vt:lpstr>
      <vt:lpstr>'1.5.ОСК'!Print_Area</vt:lpstr>
      <vt:lpstr>'обща информация'!Print_Area</vt:lpstr>
      <vt:lpstr>'Прил.6 ФИС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Krasimira Hristova Peeva</dc:creator>
  <cp:lastModifiedBy>Rositsa Velkova</cp:lastModifiedBy>
  <cp:lastPrinted>2020-04-24T07:52:00Z</cp:lastPrinted>
  <dcterms:created xsi:type="dcterms:W3CDTF">2019-07-31T13:05:43Z</dcterms:created>
  <dcterms:modified xsi:type="dcterms:W3CDTF">2020-05-18T11:42:26Z</dcterms:modified>
</cp:coreProperties>
</file>