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rrb-nfs\TDDP\00-INFO za APPK\FO kam 31.03.20 _dadeno na MF\8. Добрич\"/>
    </mc:Choice>
  </mc:AlternateContent>
  <bookViews>
    <workbookView xWindow="0" yWindow="0" windowWidth="28800" windowHeight="11700" activeTab="3"/>
  </bookViews>
  <sheets>
    <sheet name="Баланс" sheetId="1" r:id="rId1"/>
    <sheet name="ОПП " sheetId="8" r:id="rId2"/>
    <sheet name="ОСК" sheetId="3" r:id="rId3"/>
    <sheet name="ОПР " sheetId="2" r:id="rId4"/>
  </sheets>
  <externalReferences>
    <externalReference r:id="rId5"/>
    <externalReference r:id="rId6"/>
    <externalReference r:id="rId7"/>
  </externalReferences>
  <definedNames>
    <definedName name="_xlnm.Print_Area" localSheetId="0">Баланс!$A$1:$I$99</definedName>
    <definedName name="_xlnm.Print_Titles" localSheetId="0">Баланс!$5:$8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2" l="1"/>
  <c r="I46" i="2"/>
  <c r="C30" i="2"/>
  <c r="D22" i="2"/>
  <c r="E40" i="8" l="1"/>
  <c r="E31" i="8"/>
  <c r="C31" i="8"/>
  <c r="B31" i="8"/>
  <c r="F31" i="8"/>
  <c r="D30" i="8"/>
  <c r="G29" i="8"/>
  <c r="D29" i="8"/>
  <c r="G28" i="8"/>
  <c r="D28" i="8"/>
  <c r="G27" i="8"/>
  <c r="D27" i="8"/>
  <c r="G26" i="8"/>
  <c r="D26" i="8"/>
  <c r="G25" i="8"/>
  <c r="D25" i="8"/>
  <c r="G24" i="8"/>
  <c r="D24" i="8"/>
  <c r="F22" i="8"/>
  <c r="E22" i="8"/>
  <c r="C22" i="8"/>
  <c r="B22" i="8"/>
  <c r="G21" i="8"/>
  <c r="G22" i="8" s="1"/>
  <c r="D21" i="8"/>
  <c r="D22" i="8" s="1"/>
  <c r="G18" i="8"/>
  <c r="D18" i="8"/>
  <c r="G17" i="8"/>
  <c r="D17" i="8"/>
  <c r="G16" i="8"/>
  <c r="D16" i="8"/>
  <c r="G15" i="8"/>
  <c r="D15" i="8"/>
  <c r="D14" i="8"/>
  <c r="G13" i="8"/>
  <c r="B13" i="8"/>
  <c r="B19" i="8" s="1"/>
  <c r="B32" i="8" s="1"/>
  <c r="G11" i="8"/>
  <c r="F19" i="8"/>
  <c r="E19" i="8"/>
  <c r="D11" i="8"/>
  <c r="A2" i="8"/>
  <c r="G19" i="8" l="1"/>
  <c r="D31" i="8"/>
  <c r="G30" i="8"/>
  <c r="G31" i="8" s="1"/>
  <c r="G32" i="8" s="1"/>
  <c r="G34" i="8" s="1"/>
  <c r="E32" i="8"/>
  <c r="D13" i="8"/>
  <c r="D19" i="8" s="1"/>
  <c r="F32" i="8"/>
  <c r="C19" i="8"/>
  <c r="C32" i="8" s="1"/>
  <c r="D32" i="8" s="1"/>
  <c r="D34" i="8" s="1"/>
  <c r="J46" i="3"/>
  <c r="M39" i="3"/>
  <c r="M37" i="3"/>
  <c r="M36" i="3"/>
  <c r="M35" i="3"/>
  <c r="L34" i="3"/>
  <c r="J34" i="3"/>
  <c r="H34" i="3"/>
  <c r="F34" i="3"/>
  <c r="E34" i="3"/>
  <c r="M33" i="3"/>
  <c r="M32" i="3"/>
  <c r="M31" i="3"/>
  <c r="B30" i="3"/>
  <c r="M29" i="3"/>
  <c r="G28" i="3"/>
  <c r="M28" i="3" s="1"/>
  <c r="M27" i="3"/>
  <c r="M26" i="3"/>
  <c r="M25" i="3"/>
  <c r="L24" i="3"/>
  <c r="L30" i="3" s="1"/>
  <c r="J24" i="3"/>
  <c r="I24" i="3"/>
  <c r="H24" i="3"/>
  <c r="F24" i="3"/>
  <c r="F30" i="3" s="1"/>
  <c r="F38" i="3" s="1"/>
  <c r="F40" i="3" s="1"/>
  <c r="E24" i="3"/>
  <c r="L23" i="3"/>
  <c r="F23" i="3"/>
  <c r="E23" i="3"/>
  <c r="D23" i="3"/>
  <c r="D30" i="3" s="1"/>
  <c r="D38" i="3" s="1"/>
  <c r="C23" i="3"/>
  <c r="C30" i="3" s="1"/>
  <c r="C38" i="3" s="1"/>
  <c r="C40" i="3" s="1"/>
  <c r="M22" i="3"/>
  <c r="M21" i="3"/>
  <c r="M20" i="3"/>
  <c r="M19" i="3"/>
  <c r="M18" i="3"/>
  <c r="M17" i="3"/>
  <c r="K16" i="3"/>
  <c r="K23" i="3" s="1"/>
  <c r="K30" i="3" s="1"/>
  <c r="K38" i="3" s="1"/>
  <c r="K40" i="3" s="1"/>
  <c r="J16" i="3"/>
  <c r="J23" i="3" s="1"/>
  <c r="J30" i="3" s="1"/>
  <c r="J38" i="3" s="1"/>
  <c r="J40" i="3" s="1"/>
  <c r="I16" i="3"/>
  <c r="I23" i="3" s="1"/>
  <c r="H16" i="3"/>
  <c r="H23" i="3" s="1"/>
  <c r="H30" i="3" s="1"/>
  <c r="H38" i="3" s="1"/>
  <c r="H40" i="3" s="1"/>
  <c r="G16" i="3"/>
  <c r="G30" i="3" s="1"/>
  <c r="G38" i="3" s="1"/>
  <c r="G40" i="3" s="1"/>
  <c r="M15" i="3"/>
  <c r="M14" i="3"/>
  <c r="J13" i="3"/>
  <c r="H13" i="3"/>
  <c r="M13" i="3" s="1"/>
  <c r="A2" i="3"/>
  <c r="D47" i="2"/>
  <c r="C47" i="2"/>
  <c r="I40" i="2"/>
  <c r="H40" i="2"/>
  <c r="D40" i="2"/>
  <c r="C40" i="2"/>
  <c r="C22" i="2"/>
  <c r="C21" i="2" s="1"/>
  <c r="D17" i="2"/>
  <c r="C17" i="2"/>
  <c r="D14" i="2"/>
  <c r="C14" i="2"/>
  <c r="I12" i="2"/>
  <c r="I26" i="2" s="1"/>
  <c r="H12" i="2"/>
  <c r="H26" i="2" s="1"/>
  <c r="H45" i="2" s="1"/>
  <c r="A2" i="2"/>
  <c r="D82" i="1"/>
  <c r="C82" i="1"/>
  <c r="I79" i="1"/>
  <c r="H79" i="1"/>
  <c r="D76" i="1"/>
  <c r="D87" i="1" s="1"/>
  <c r="C76" i="1"/>
  <c r="C87" i="1" s="1"/>
  <c r="I75" i="1"/>
  <c r="H75" i="1"/>
  <c r="I74" i="1"/>
  <c r="H74" i="1"/>
  <c r="D74" i="1"/>
  <c r="C74" i="1"/>
  <c r="I70" i="1"/>
  <c r="H70" i="1"/>
  <c r="D69" i="1"/>
  <c r="C69" i="1"/>
  <c r="I67" i="1"/>
  <c r="H67" i="1"/>
  <c r="I64" i="1"/>
  <c r="H64" i="1"/>
  <c r="I60" i="1"/>
  <c r="H60" i="1"/>
  <c r="D58" i="1"/>
  <c r="C54" i="1"/>
  <c r="C58" i="1" s="1"/>
  <c r="I53" i="1"/>
  <c r="H53" i="1"/>
  <c r="I47" i="1"/>
  <c r="H47" i="1"/>
  <c r="D45" i="1"/>
  <c r="C45" i="1"/>
  <c r="I41" i="1"/>
  <c r="H41" i="1"/>
  <c r="I35" i="1"/>
  <c r="H35" i="1"/>
  <c r="D34" i="1"/>
  <c r="C34" i="1"/>
  <c r="I27" i="1"/>
  <c r="H27" i="1"/>
  <c r="D25" i="1"/>
  <c r="C25" i="1"/>
  <c r="H24" i="1"/>
  <c r="I23" i="1"/>
  <c r="H23" i="1"/>
  <c r="H29" i="1" s="1"/>
  <c r="D23" i="1"/>
  <c r="C23" i="1"/>
  <c r="I45" i="2" l="1"/>
  <c r="D30" i="2"/>
  <c r="D41" i="2" s="1"/>
  <c r="H73" i="1"/>
  <c r="I29" i="1"/>
  <c r="D88" i="1"/>
  <c r="H41" i="2"/>
  <c r="D47" i="1"/>
  <c r="I73" i="1"/>
  <c r="C41" i="2"/>
  <c r="E30" i="3"/>
  <c r="E38" i="3" s="1"/>
  <c r="E40" i="3" s="1"/>
  <c r="L38" i="3"/>
  <c r="L40" i="3" s="1"/>
  <c r="M34" i="3"/>
  <c r="M24" i="3"/>
  <c r="C47" i="1"/>
  <c r="I30" i="3"/>
  <c r="I38" i="3" s="1"/>
  <c r="I40" i="3" s="1"/>
  <c r="M16" i="3"/>
  <c r="M23" i="3" s="1"/>
  <c r="I41" i="2"/>
  <c r="H90" i="1"/>
  <c r="C88" i="1"/>
  <c r="H42" i="2" l="1"/>
  <c r="C45" i="2"/>
  <c r="C46" i="2" s="1"/>
  <c r="D45" i="2"/>
  <c r="D46" i="2" s="1"/>
  <c r="D50" i="2" s="1"/>
  <c r="D51" i="2" s="1"/>
  <c r="I90" i="1"/>
  <c r="D90" i="1"/>
  <c r="C90" i="1"/>
  <c r="M30" i="3"/>
  <c r="M38" i="3" s="1"/>
  <c r="M40" i="3" s="1"/>
  <c r="H46" i="2" l="1"/>
  <c r="I51" i="2"/>
  <c r="H50" i="2"/>
  <c r="C50" i="2"/>
  <c r="H51" i="2" l="1"/>
  <c r="C54" i="2"/>
  <c r="C51" i="2"/>
</calcChain>
</file>

<file path=xl/sharedStrings.xml><?xml version="1.0" encoding="utf-8"?>
<sst xmlns="http://schemas.openxmlformats.org/spreadsheetml/2006/main" count="556" uniqueCount="471">
  <si>
    <t>ЕИК по БУЛСТАТ 204219357</t>
  </si>
  <si>
    <t>"ВОДОСНАБДЯВАНЕ И КАНАЛИЗАЦИЯ ДОБРИЧ" АД, гр.ДОБРИЧ</t>
  </si>
  <si>
    <t xml:space="preserve"> С Ч Е Т О В О Д Е Н  Б А Л А Н С</t>
  </si>
  <si>
    <t>АКТИВ</t>
  </si>
  <si>
    <t>ПАСИВ</t>
  </si>
  <si>
    <t>Раздели, групи, статии</t>
  </si>
  <si>
    <t>Код на реда</t>
  </si>
  <si>
    <t>Сума хил. лв.</t>
  </si>
  <si>
    <t>текуща година</t>
  </si>
  <si>
    <t>предходна година</t>
  </si>
  <si>
    <t>а</t>
  </si>
  <si>
    <t>б</t>
  </si>
  <si>
    <t>А. Записан, но невнесен капитал</t>
  </si>
  <si>
    <t>01000</t>
  </si>
  <si>
    <t>А. Собствен капитал</t>
  </si>
  <si>
    <t>Б. Нетекущи (дълготрайни) активи</t>
  </si>
  <si>
    <t>I. Записан капитал</t>
  </si>
  <si>
    <t>05100</t>
  </si>
  <si>
    <t>I. Нематериални активи</t>
  </si>
  <si>
    <t>II. Премии от емисии</t>
  </si>
  <si>
    <t>05200</t>
  </si>
  <si>
    <t xml:space="preserve">   Продукти от развойна дейност</t>
  </si>
  <si>
    <t>02110</t>
  </si>
  <si>
    <t>III. Резерв от последващи оценки</t>
  </si>
  <si>
    <t>05300</t>
  </si>
  <si>
    <t xml:space="preserve">   Концесии, патенти, лицензии, търговски марки, програмни продукти и други подобни права и активи </t>
  </si>
  <si>
    <t>02120</t>
  </si>
  <si>
    <t xml:space="preserve">   в т.ч. Резерв от последващи оценки на
   финансови инструменти</t>
  </si>
  <si>
    <t>05310</t>
  </si>
  <si>
    <t>IV. Резерви</t>
  </si>
  <si>
    <t xml:space="preserve">   Търговска репутация</t>
  </si>
  <si>
    <t>02130</t>
  </si>
  <si>
    <t xml:space="preserve">   Законови резерви</t>
  </si>
  <si>
    <t>05410</t>
  </si>
  <si>
    <t xml:space="preserve">   Предоставени аванси и нематериални активи в процес на изграждане</t>
  </si>
  <si>
    <t>02140</t>
  </si>
  <si>
    <t xml:space="preserve">   Резерв, свързан с изкупени собствени акции</t>
  </si>
  <si>
    <t>05420</t>
  </si>
  <si>
    <t xml:space="preserve">   Резерв съгласно учредителен акт</t>
  </si>
  <si>
    <t>05430</t>
  </si>
  <si>
    <t xml:space="preserve">      в т.ч. предоставени аванси</t>
  </si>
  <si>
    <t>02141</t>
  </si>
  <si>
    <t xml:space="preserve">   Други резерви</t>
  </si>
  <si>
    <t>05440</t>
  </si>
  <si>
    <t>Общо за група I</t>
  </si>
  <si>
    <t>02100</t>
  </si>
  <si>
    <t>Общо за група IV</t>
  </si>
  <si>
    <t>05400</t>
  </si>
  <si>
    <t>II. Дълготрайни материални активи</t>
  </si>
  <si>
    <t>V. Натрупана печалба (загуба) от минали години</t>
  </si>
  <si>
    <t xml:space="preserve">   Земи и сгради</t>
  </si>
  <si>
    <t>02210</t>
  </si>
  <si>
    <t xml:space="preserve">   Неразпределена печалба</t>
  </si>
  <si>
    <t>05510</t>
  </si>
  <si>
    <t xml:space="preserve">      Земи</t>
  </si>
  <si>
    <t>02211</t>
  </si>
  <si>
    <t xml:space="preserve">   Непокрита загуба</t>
  </si>
  <si>
    <t>05520</t>
  </si>
  <si>
    <t xml:space="preserve">      Сгради</t>
  </si>
  <si>
    <t>02212</t>
  </si>
  <si>
    <t>Общо за група V</t>
  </si>
  <si>
    <t>05500</t>
  </si>
  <si>
    <t xml:space="preserve">   Машини, производствено оборудване и апаратура</t>
  </si>
  <si>
    <t>02220</t>
  </si>
  <si>
    <t>VI. Текуща печалба (загуба)</t>
  </si>
  <si>
    <t>05600</t>
  </si>
  <si>
    <t>Общо за раздел А</t>
  </si>
  <si>
    <t>05000</t>
  </si>
  <si>
    <t xml:space="preserve">   Съоръжения и други</t>
  </si>
  <si>
    <t>02230</t>
  </si>
  <si>
    <t>Б. Провизии и сходни задължения</t>
  </si>
  <si>
    <t xml:space="preserve">   Предоставени аванси и материални
   активи в процес на изграждане</t>
  </si>
  <si>
    <t>02240</t>
  </si>
  <si>
    <t xml:space="preserve">   Провизии за пенсии и други подобни задължения</t>
  </si>
  <si>
    <t>06100</t>
  </si>
  <si>
    <t xml:space="preserve">   Провизии за данъци</t>
  </si>
  <si>
    <t>06200</t>
  </si>
  <si>
    <t>02241</t>
  </si>
  <si>
    <t xml:space="preserve">      в т.ч. отсрочени данъци</t>
  </si>
  <si>
    <t>06210</t>
  </si>
  <si>
    <t>Oбщо за група II</t>
  </si>
  <si>
    <t>02200</t>
  </si>
  <si>
    <t xml:space="preserve">   Други провизии и сходни задължения</t>
  </si>
  <si>
    <t>06300</t>
  </si>
  <si>
    <t>III. Дългосрочни финансови активи</t>
  </si>
  <si>
    <t>Общо за раздел Б</t>
  </si>
  <si>
    <t>06000</t>
  </si>
  <si>
    <t xml:space="preserve">   Акции и дялове в предприятия от група</t>
  </si>
  <si>
    <t>02310</t>
  </si>
  <si>
    <t>В. Задължения</t>
  </si>
  <si>
    <t xml:space="preserve">   Предоставени заеми на предприятия от група</t>
  </si>
  <si>
    <t>02320</t>
  </si>
  <si>
    <t xml:space="preserve">   Облигационни заеми с отделно посочване на
   конвертируемите</t>
  </si>
  <si>
    <t>07100</t>
  </si>
  <si>
    <t xml:space="preserve">   Акции и дялове в асоциирани и смесени
   предприятия</t>
  </si>
  <si>
    <t>02330</t>
  </si>
  <si>
    <t xml:space="preserve">      До 1 година</t>
  </si>
  <si>
    <t>07101</t>
  </si>
  <si>
    <t xml:space="preserve">   Предоставени заеми, свързани с асоциирани
   и смесени предприятия</t>
  </si>
  <si>
    <t>02340</t>
  </si>
  <si>
    <t xml:space="preserve">      Над 1 година</t>
  </si>
  <si>
    <t>07102</t>
  </si>
  <si>
    <t xml:space="preserve">   Задължения към финансови предприятия</t>
  </si>
  <si>
    <t>07200</t>
  </si>
  <si>
    <t xml:space="preserve">   Дългосрочни инвестиции</t>
  </si>
  <si>
    <t>02350</t>
  </si>
  <si>
    <t>07201</t>
  </si>
  <si>
    <t xml:space="preserve">   Други заеми</t>
  </si>
  <si>
    <t>02360</t>
  </si>
  <si>
    <t>07202</t>
  </si>
  <si>
    <t xml:space="preserve">   Изкупени собствени акции номинална стойност</t>
  </si>
  <si>
    <t>02370</t>
  </si>
  <si>
    <t xml:space="preserve">   Получени аванси</t>
  </si>
  <si>
    <t>07300</t>
  </si>
  <si>
    <t>Общо за група III</t>
  </si>
  <si>
    <t>02300</t>
  </si>
  <si>
    <t>07301</t>
  </si>
  <si>
    <t>IV. Отсрочени данъци</t>
  </si>
  <si>
    <t>02400</t>
  </si>
  <si>
    <t>07302</t>
  </si>
  <si>
    <t>02000</t>
  </si>
  <si>
    <t xml:space="preserve">   Задължения към доставчици</t>
  </si>
  <si>
    <t>07400</t>
  </si>
  <si>
    <t>В. Текущи (краткотрайни) активи</t>
  </si>
  <si>
    <t>07401</t>
  </si>
  <si>
    <t>I. Материални запаси</t>
  </si>
  <si>
    <t>07402</t>
  </si>
  <si>
    <t xml:space="preserve">   Суровини и материали</t>
  </si>
  <si>
    <t>03110</t>
  </si>
  <si>
    <t xml:space="preserve">   Задължения по полици</t>
  </si>
  <si>
    <t>07500</t>
  </si>
  <si>
    <t xml:space="preserve">   Незавършено производство</t>
  </si>
  <si>
    <t>03120</t>
  </si>
  <si>
    <t>07501</t>
  </si>
  <si>
    <t xml:space="preserve">      в т.ч. млади животни и животни за угояване
      и разплод</t>
  </si>
  <si>
    <t>03121</t>
  </si>
  <si>
    <t>07502</t>
  </si>
  <si>
    <t xml:space="preserve">   Задължения към предприятия от група</t>
  </si>
  <si>
    <t>07600</t>
  </si>
  <si>
    <t xml:space="preserve">   Продукция и стоки</t>
  </si>
  <si>
    <t>03130</t>
  </si>
  <si>
    <t>07601</t>
  </si>
  <si>
    <t xml:space="preserve">      Продукция</t>
  </si>
  <si>
    <t>03131</t>
  </si>
  <si>
    <t>07602</t>
  </si>
  <si>
    <t xml:space="preserve">      Стоки</t>
  </si>
  <si>
    <t>03132</t>
  </si>
  <si>
    <t xml:space="preserve">   Задължения, свързани с асоциирани и смесени
   предприятия</t>
  </si>
  <si>
    <t>07700</t>
  </si>
  <si>
    <t xml:space="preserve">   Предоставени аванси</t>
  </si>
  <si>
    <t>03140</t>
  </si>
  <si>
    <t>03100</t>
  </si>
  <si>
    <t>07701</t>
  </si>
  <si>
    <t>II. Вземания</t>
  </si>
  <si>
    <t>07702</t>
  </si>
  <si>
    <t xml:space="preserve">   Вземания от клиенти и доставчици</t>
  </si>
  <si>
    <t>03210</t>
  </si>
  <si>
    <t xml:space="preserve">   Други задължения</t>
  </si>
  <si>
    <t>07800</t>
  </si>
  <si>
    <t xml:space="preserve">      в т.ч. над 1 година</t>
  </si>
  <si>
    <t>03211</t>
  </si>
  <si>
    <t>07801</t>
  </si>
  <si>
    <t xml:space="preserve">   Вземания от предприятия от група</t>
  </si>
  <si>
    <t>03220</t>
  </si>
  <si>
    <t>07802</t>
  </si>
  <si>
    <t>03221</t>
  </si>
  <si>
    <t xml:space="preserve"> в това число:</t>
  </si>
  <si>
    <t xml:space="preserve">   Вземания, свързани с асоциирани и смесени
   предприятия</t>
  </si>
  <si>
    <t>03230</t>
  </si>
  <si>
    <t xml:space="preserve">      Към персонала</t>
  </si>
  <si>
    <t>07810</t>
  </si>
  <si>
    <t xml:space="preserve">         До 1 година</t>
  </si>
  <si>
    <t>07811</t>
  </si>
  <si>
    <t>03231</t>
  </si>
  <si>
    <t xml:space="preserve">         Над 1 година</t>
  </si>
  <si>
    <t>07812</t>
  </si>
  <si>
    <t xml:space="preserve">   Други вземания</t>
  </si>
  <si>
    <t>03240</t>
  </si>
  <si>
    <t xml:space="preserve">      Осигурителни задължения</t>
  </si>
  <si>
    <t>07820</t>
  </si>
  <si>
    <t>03241</t>
  </si>
  <si>
    <t>07821</t>
  </si>
  <si>
    <t>03200</t>
  </si>
  <si>
    <t>07822</t>
  </si>
  <si>
    <t>III. Инвестиции</t>
  </si>
  <si>
    <t xml:space="preserve">      Данъчни задължения</t>
  </si>
  <si>
    <t>07830</t>
  </si>
  <si>
    <t>03310</t>
  </si>
  <si>
    <t>07831</t>
  </si>
  <si>
    <t>03320</t>
  </si>
  <si>
    <t>07832</t>
  </si>
  <si>
    <t xml:space="preserve">   Други инвестиции</t>
  </si>
  <si>
    <t>03330</t>
  </si>
  <si>
    <t>Общо за раздел В</t>
  </si>
  <si>
    <t>07000</t>
  </si>
  <si>
    <t>03300</t>
  </si>
  <si>
    <t xml:space="preserve">   До 1 година</t>
  </si>
  <si>
    <t>07001</t>
  </si>
  <si>
    <t>IV. Парични средства</t>
  </si>
  <si>
    <t xml:space="preserve">   Над 1 година</t>
  </si>
  <si>
    <t>07002</t>
  </si>
  <si>
    <t xml:space="preserve">   Касови наличности и сметки в страната</t>
  </si>
  <si>
    <t>03410</t>
  </si>
  <si>
    <t>Г. Финансирания и приходи за бъдещи периоди</t>
  </si>
  <si>
    <t xml:space="preserve">      Касови наличности в лева</t>
  </si>
  <si>
    <t>03411</t>
  </si>
  <si>
    <t xml:space="preserve">   Финансирания</t>
  </si>
  <si>
    <t>08001</t>
  </si>
  <si>
    <t xml:space="preserve">      Касови наличности във валута (лева)</t>
  </si>
  <si>
    <t>03412</t>
  </si>
  <si>
    <t xml:space="preserve">   Приходи за бъдещи периоди</t>
  </si>
  <si>
    <t>08002</t>
  </si>
  <si>
    <t xml:space="preserve">      Разплащателни сметки</t>
  </si>
  <si>
    <t>03413</t>
  </si>
  <si>
    <t>Общо за раздел Г</t>
  </si>
  <si>
    <t>08000</t>
  </si>
  <si>
    <t xml:space="preserve">      Блокирани парични средства</t>
  </si>
  <si>
    <t>03414</t>
  </si>
  <si>
    <t xml:space="preserve">      Парични еквиваленти</t>
  </si>
  <si>
    <t>03415</t>
  </si>
  <si>
    <t xml:space="preserve">   Касови наличности и сметки в чужбина</t>
  </si>
  <si>
    <t>03420</t>
  </si>
  <si>
    <t>03421</t>
  </si>
  <si>
    <t>03422</t>
  </si>
  <si>
    <t xml:space="preserve">      Разплащателни сметки във валута</t>
  </si>
  <si>
    <t>03423</t>
  </si>
  <si>
    <t xml:space="preserve">      Блокирани парични средства във валута</t>
  </si>
  <si>
    <t>03424</t>
  </si>
  <si>
    <t>03400</t>
  </si>
  <si>
    <t>03000</t>
  </si>
  <si>
    <t>Г. Разходи за бъдещи периоди</t>
  </si>
  <si>
    <t>04000</t>
  </si>
  <si>
    <t>Сума на актива (А+Б+В+Г)</t>
  </si>
  <si>
    <t>04500</t>
  </si>
  <si>
    <t>Сума на пасива (А+Б+В+Г)</t>
  </si>
  <si>
    <t>08500</t>
  </si>
  <si>
    <t>Съставител:</t>
  </si>
  <si>
    <t>Изпълнителен директор:</t>
  </si>
  <si>
    <t xml:space="preserve">           (Ралица Георгиева )</t>
  </si>
  <si>
    <t>(инж.Тодор Гикински)</t>
  </si>
  <si>
    <t>О Т Ч Е Т  З А  П Р И Х О Д И Т Е  И  Р А З Х О Д И Т Е</t>
  </si>
  <si>
    <t>Наименование на разходите</t>
  </si>
  <si>
    <t>Наименование на приходите</t>
  </si>
  <si>
    <t>А. Разходи</t>
  </si>
  <si>
    <t>А. Приходи</t>
  </si>
  <si>
    <t>I. Разходи за оперативна дейност</t>
  </si>
  <si>
    <t>I. Приходи от оперативна дейност</t>
  </si>
  <si>
    <t xml:space="preserve">   Намаление на запасите от продукция и
   незавършено производство</t>
  </si>
  <si>
    <t>10100</t>
  </si>
  <si>
    <t xml:space="preserve">   Нетни приходи от продажби</t>
  </si>
  <si>
    <t>15100</t>
  </si>
  <si>
    <t>15110</t>
  </si>
  <si>
    <t xml:space="preserve">   Разходи за суровини, материали и външни услуги</t>
  </si>
  <si>
    <t>10200</t>
  </si>
  <si>
    <t>15120</t>
  </si>
  <si>
    <t xml:space="preserve">      Суровини и материали</t>
  </si>
  <si>
    <t>10210</t>
  </si>
  <si>
    <t xml:space="preserve">      Услуги</t>
  </si>
  <si>
    <t>15130</t>
  </si>
  <si>
    <t xml:space="preserve">      Външни услуги</t>
  </si>
  <si>
    <t>10220</t>
  </si>
  <si>
    <t xml:space="preserve">         в т.ч.търговско-посредническа дейност,</t>
  </si>
  <si>
    <t>15131</t>
  </si>
  <si>
    <t xml:space="preserve">   Разходи за персонала</t>
  </si>
  <si>
    <t>10300</t>
  </si>
  <si>
    <t xml:space="preserve">         в т.ч.наеми</t>
  </si>
  <si>
    <t>15132</t>
  </si>
  <si>
    <t xml:space="preserve">      Разходи за възнаграждения</t>
  </si>
  <si>
    <t>10310</t>
  </si>
  <si>
    <t xml:space="preserve">   Увеличение на запасите от продукция и незавър
   шено производство</t>
  </si>
  <si>
    <t>15200</t>
  </si>
  <si>
    <t xml:space="preserve">      Разходи за осигуровки</t>
  </si>
  <si>
    <t>10320</t>
  </si>
  <si>
    <t xml:space="preserve">         в т.ч. осигуровки, свързани с пенсии</t>
  </si>
  <si>
    <t>10321</t>
  </si>
  <si>
    <t xml:space="preserve">   Разходи за придобиване на активи по стопански начин</t>
  </si>
  <si>
    <t>15300</t>
  </si>
  <si>
    <t xml:space="preserve">   Разходи за амортизация и обезценка</t>
  </si>
  <si>
    <t>10400</t>
  </si>
  <si>
    <t xml:space="preserve">   Други приходи</t>
  </si>
  <si>
    <t>15400</t>
  </si>
  <si>
    <t xml:space="preserve">      Разходи за амортизация и обезценка на дълготрайни материални и нематериални активи</t>
  </si>
  <si>
    <t>10410</t>
  </si>
  <si>
    <t xml:space="preserve">      в т.ч. Приходи от финансирания</t>
  </si>
  <si>
    <t>15410</t>
  </si>
  <si>
    <t xml:space="preserve">         от тях от правителството</t>
  </si>
  <si>
    <t>15411</t>
  </si>
  <si>
    <t xml:space="preserve">         Разходи за амортизация</t>
  </si>
  <si>
    <t>10411</t>
  </si>
  <si>
    <t xml:space="preserve">      в т.ч. Продажба на суровини и материали</t>
  </si>
  <si>
    <t>15420</t>
  </si>
  <si>
    <t xml:space="preserve">         Разходи от обезценка</t>
  </si>
  <si>
    <t>10412</t>
  </si>
  <si>
    <t xml:space="preserve">      в т.ч. Продажба на дълготрайни активи</t>
  </si>
  <si>
    <t>15430</t>
  </si>
  <si>
    <t xml:space="preserve">      Разходи от обезценка на текущи активи</t>
  </si>
  <si>
    <t>10420</t>
  </si>
  <si>
    <t>15000</t>
  </si>
  <si>
    <t xml:space="preserve">   Други разходи</t>
  </si>
  <si>
    <t>10500</t>
  </si>
  <si>
    <t>II. Финансови приходи</t>
  </si>
  <si>
    <t xml:space="preserve">      в т.ч. балансова стойност на продадени активи</t>
  </si>
  <si>
    <t>10510</t>
  </si>
  <si>
    <t xml:space="preserve">   Приходи от участия в дъщерни, асоциирани и смесени предприятия</t>
  </si>
  <si>
    <t>16100</t>
  </si>
  <si>
    <t xml:space="preserve">      в т.ч. провизии</t>
  </si>
  <si>
    <t>10520</t>
  </si>
  <si>
    <t>10000</t>
  </si>
  <si>
    <t xml:space="preserve">      в т.ч. участия в предприятия от група</t>
  </si>
  <si>
    <t>16110</t>
  </si>
  <si>
    <t>II. Финансови разходи</t>
  </si>
  <si>
    <t xml:space="preserve">   Приходи от други инвестиции и заеми, признати като нетекущи активи</t>
  </si>
  <si>
    <t>16200</t>
  </si>
  <si>
    <t xml:space="preserve">   Разходи от обезценка на финансови активи, вклю
   чително инвестициите, признати като текущи</t>
  </si>
  <si>
    <t>11100</t>
  </si>
  <si>
    <t xml:space="preserve">      в т.ч. приходи от предприятия от група</t>
  </si>
  <si>
    <t>16210</t>
  </si>
  <si>
    <t xml:space="preserve">      в т.ч. отрицателни разлики от промяна на
      валутни курсове</t>
  </si>
  <si>
    <t>11110</t>
  </si>
  <si>
    <t xml:space="preserve">   Други лихви и финансови приходи</t>
  </si>
  <si>
    <t>16300</t>
  </si>
  <si>
    <t>16310</t>
  </si>
  <si>
    <t xml:space="preserve">   Разходи за лихви и други финансови разходи</t>
  </si>
  <si>
    <t>11200</t>
  </si>
  <si>
    <t xml:space="preserve">      в т.ч. положителни разлики от операции с финансови активи</t>
  </si>
  <si>
    <t>16320</t>
  </si>
  <si>
    <t xml:space="preserve">      в т.ч. разходи, свързани с предприятия от група</t>
  </si>
  <si>
    <t>11210</t>
  </si>
  <si>
    <t xml:space="preserve">      в т.ч. отрицателни разлики от операции с финан
      сови активи</t>
  </si>
  <si>
    <t>11220</t>
  </si>
  <si>
    <t xml:space="preserve">      в т.ч. положителни разлики от промяна на валутни курсове</t>
  </si>
  <si>
    <t>16330</t>
  </si>
  <si>
    <t>Общо за група II</t>
  </si>
  <si>
    <t>11000</t>
  </si>
  <si>
    <t>16000</t>
  </si>
  <si>
    <t xml:space="preserve"> ОБЩО РАЗХОДИ ЗА ДЕЙНОСТТА (І+ІІ)  </t>
  </si>
  <si>
    <t xml:space="preserve"> ОБЩО ПРИХОДИ ОТ ДЕЙНОСТТА (І+ІІ) :  </t>
  </si>
  <si>
    <t>Б. Печалба от обичайна дейност</t>
  </si>
  <si>
    <t>14000</t>
  </si>
  <si>
    <t>Б. Загуба от обичайна дейност</t>
  </si>
  <si>
    <t>19000</t>
  </si>
  <si>
    <t>III. Извънредни разходи</t>
  </si>
  <si>
    <t>12000</t>
  </si>
  <si>
    <t>III. Извънредни приходи</t>
  </si>
  <si>
    <t>17000</t>
  </si>
  <si>
    <t xml:space="preserve">   в т.ч. за природни и други бедствия</t>
  </si>
  <si>
    <t>12100</t>
  </si>
  <si>
    <t xml:space="preserve">   в т.ч. получени застрахователни обезщетения</t>
  </si>
  <si>
    <t>17100</t>
  </si>
  <si>
    <t>Общо разходи (I+II+III)</t>
  </si>
  <si>
    <t>13000</t>
  </si>
  <si>
    <t>Общо приходи (I+II+III)</t>
  </si>
  <si>
    <t>18000</t>
  </si>
  <si>
    <t>В. Счетоводна печалба</t>
  </si>
  <si>
    <t>14100</t>
  </si>
  <si>
    <t>В. Счетоводна загуба</t>
  </si>
  <si>
    <t>19100</t>
  </si>
  <si>
    <t>IV. Разходи за данъци от печалбата</t>
  </si>
  <si>
    <t xml:space="preserve"> Разходи за данъци от печалбата</t>
  </si>
  <si>
    <t>14200</t>
  </si>
  <si>
    <t xml:space="preserve"> Други данъци, алтернативни на корпоративния данък</t>
  </si>
  <si>
    <t>14300</t>
  </si>
  <si>
    <t>Г. Печалба (В-IV)</t>
  </si>
  <si>
    <t>14400</t>
  </si>
  <si>
    <t>Г. Загуба (В+IV)</t>
  </si>
  <si>
    <t>19200</t>
  </si>
  <si>
    <t>Всичко (Общо разходи+IV+Г)</t>
  </si>
  <si>
    <t>14500</t>
  </si>
  <si>
    <t>Всичко (Общо приходи+Г)</t>
  </si>
  <si>
    <t>19500</t>
  </si>
  <si>
    <t>Дата: 18.04.2019</t>
  </si>
  <si>
    <t>О Т Ч Е Т   З А   С О Б С Т В Е Н И Я   К А П И Т А Л</t>
  </si>
  <si>
    <t>(хил.лв.)</t>
  </si>
  <si>
    <t>Показатели</t>
  </si>
  <si>
    <t>Записан капитал</t>
  </si>
  <si>
    <t>Премии от емисии</t>
  </si>
  <si>
    <t>Резерв от последващи оценки</t>
  </si>
  <si>
    <t>Резерви</t>
  </si>
  <si>
    <t>Финансов резултат от минали години</t>
  </si>
  <si>
    <t>Текуща печалба / загуба</t>
  </si>
  <si>
    <t>Общо собствен капитал</t>
  </si>
  <si>
    <t>Законови</t>
  </si>
  <si>
    <t>Резер от актюерска оценка</t>
  </si>
  <si>
    <t>Резерв съгласно учредителен акт</t>
  </si>
  <si>
    <t>Други резерви</t>
  </si>
  <si>
    <t>Неразпре-делена печалба</t>
  </si>
  <si>
    <t>Непокрита загуба</t>
  </si>
  <si>
    <t>Салдо в началото на периода</t>
  </si>
  <si>
    <t>61610</t>
  </si>
  <si>
    <t>Промени в счетоводната политика</t>
  </si>
  <si>
    <t>61620</t>
  </si>
  <si>
    <t>Грешки</t>
  </si>
  <si>
    <t>61630</t>
  </si>
  <si>
    <t>Cалдо към 01.01.2018 г.</t>
  </si>
  <si>
    <t>Общ всеобхватен доход за периода</t>
  </si>
  <si>
    <t>Корекции</t>
  </si>
  <si>
    <t xml:space="preserve"> </t>
  </si>
  <si>
    <t>Промяна на счетоводната политика, в т.ч:</t>
  </si>
  <si>
    <t xml:space="preserve">  а) увеличение</t>
  </si>
  <si>
    <t xml:space="preserve">   б) намаление</t>
  </si>
  <si>
    <t>Финансов резултат за периода</t>
  </si>
  <si>
    <t xml:space="preserve">Други изменения </t>
  </si>
  <si>
    <t xml:space="preserve"> Грешки</t>
  </si>
  <si>
    <t>61650</t>
  </si>
  <si>
    <t>Изменение за сметка на собствениците</t>
  </si>
  <si>
    <t xml:space="preserve">    Увеличение</t>
  </si>
  <si>
    <t>61651</t>
  </si>
  <si>
    <t xml:space="preserve">    Намаление</t>
  </si>
  <si>
    <t>61652</t>
  </si>
  <si>
    <t xml:space="preserve"> Финансов резултат за текущия период</t>
  </si>
  <si>
    <t>61660</t>
  </si>
  <si>
    <t>Друг всеобхватен доход за периода</t>
  </si>
  <si>
    <t xml:space="preserve"> - актюерски печалби и загуби</t>
  </si>
  <si>
    <t>Разпределение на печалбата</t>
  </si>
  <si>
    <t>61670</t>
  </si>
  <si>
    <t xml:space="preserve">    в т.ч. за дивиденти</t>
  </si>
  <si>
    <t>61671</t>
  </si>
  <si>
    <t>Покриване на загуба</t>
  </si>
  <si>
    <t>61680</t>
  </si>
  <si>
    <t>Последващи оценки на активи и пасиви</t>
  </si>
  <si>
    <t>61690</t>
  </si>
  <si>
    <t>61691</t>
  </si>
  <si>
    <t>61692</t>
  </si>
  <si>
    <t>Отписване на активи публична собственост</t>
  </si>
  <si>
    <t>61710</t>
  </si>
  <si>
    <t>61720</t>
  </si>
  <si>
    <t>Промени от преводи на годишни финансови отчети на предприятия в чужбина</t>
  </si>
  <si>
    <t>61730</t>
  </si>
  <si>
    <t>Собствен капитал към края на отчетния период</t>
  </si>
  <si>
    <t>61740</t>
  </si>
  <si>
    <t xml:space="preserve">           (Ралица Георгиева)</t>
  </si>
  <si>
    <t>О Т Ч Е Т   З А   П А Р И Ч Н И Я   П О Т О К</t>
  </si>
  <si>
    <t>Наименование на паричните потоци</t>
  </si>
  <si>
    <t>Текущ период</t>
  </si>
  <si>
    <t>Предходен период</t>
  </si>
  <si>
    <t>постъп-ления</t>
  </si>
  <si>
    <t>плащания</t>
  </si>
  <si>
    <t>нетен поток</t>
  </si>
  <si>
    <t>А. ПАРИЧНИ ПОТОЦИ ОТ ОСНОВНА ДЕЙНОСТ</t>
  </si>
  <si>
    <t xml:space="preserve"> 1. Паричните потоци, свързани с търговски контрагенти</t>
  </si>
  <si>
    <t xml:space="preserve"> 2. Паричните потоци, свързани с краткосрочни финансови активи, държани за търговски цели</t>
  </si>
  <si>
    <t xml:space="preserve"> 3. Паричните потоци, свързани с трудови възнаграждения</t>
  </si>
  <si>
    <t xml:space="preserve"> 4. Паричните потоци, свързани с лихви, комисиони, дивиденти и други подобни</t>
  </si>
  <si>
    <t xml:space="preserve"> 5. Паричните потоци от положителни и отрицателни валутни курсови разлики</t>
  </si>
  <si>
    <t xml:space="preserve"> 6. Платени и възстановени данъци върху печалбата</t>
  </si>
  <si>
    <t xml:space="preserve"> 7. Плащания при разпределение на печалбата</t>
  </si>
  <si>
    <t xml:space="preserve"> 8. Други парични потоци от основна дейност</t>
  </si>
  <si>
    <t>Всичко парични потоци от основна дейност:</t>
  </si>
  <si>
    <t>Б. ПАРИЧНИ ПОТОЦИ ОТ ИНВЕСТИЦИОННА ДЕЙНОСТ</t>
  </si>
  <si>
    <t xml:space="preserve"> 1. Паричните потоци, свързани с дълготрайни активи</t>
  </si>
  <si>
    <t>Всичко парични потоци от инвестиционна дейност:</t>
  </si>
  <si>
    <t>В. ПАРИЧНИ ПОТОЦИ ОТ ФИНАНСОВА ДЕЙНОСТ</t>
  </si>
  <si>
    <t xml:space="preserve"> 1. Парични потоци от емитиране и обратно придобиване на ценни книжа</t>
  </si>
  <si>
    <t xml:space="preserve"> 2. Парични потоци от допълнителни вноски и връщането им на собствениците</t>
  </si>
  <si>
    <t xml:space="preserve"> 3. Парични потоци, свързани с получени или предоставени заеми</t>
  </si>
  <si>
    <t xml:space="preserve"> 5. Плащания на задължения по лизингови договори</t>
  </si>
  <si>
    <t xml:space="preserve"> 6. Паричните потоци от положителни и отрицателни валутни курсови разлики</t>
  </si>
  <si>
    <t xml:space="preserve"> 7. Други парични потоци от финанова дейност</t>
  </si>
  <si>
    <t>Всичко парични потоци от финансова дейност:</t>
  </si>
  <si>
    <t>Г. ИЗМЕНЕНИЕ НА ПАРИЧНИТЕ СРЕДСТВА ПРЕЗ ПЕРИОДА</t>
  </si>
  <si>
    <t>Д. ПАРИЧНИ СРЕДСТВА В НАЧАЛОТО НА ПЕРИОДА</t>
  </si>
  <si>
    <t>Е. ПАРИЧНИ СРЕДСТВА В КРАЯ НА ПЕРИОДА</t>
  </si>
  <si>
    <t>към 31.03.2020 г.</t>
  </si>
  <si>
    <t>Дата: 18.04.2020 г.</t>
  </si>
  <si>
    <t>Дата: 15.04.2020г</t>
  </si>
  <si>
    <t>за периода от 01.01.2020 г. до 31.03.2020 г.</t>
  </si>
  <si>
    <t>Дата: 15.05.2020г.</t>
  </si>
  <si>
    <t>към 31.03.2020</t>
  </si>
  <si>
    <t>Салдо на 31 декември 2019</t>
  </si>
  <si>
    <t>Салдо към 31.12.2019 г. преизчислено</t>
  </si>
  <si>
    <t>Салдо към 31.03.2020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</si>
</sst>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л_в_-;\-* #,##0.00\ _л_в_-;_-* &quot;-&quot;??\ _л_в_-;_-@_-"/>
    <numFmt numFmtId="165" formatCode="_(* #,##0_);_(* \(#,##0\);_(* &quot;-&quot;_);_(@_)"/>
    <numFmt numFmtId="166" formatCode="0.000"/>
    <numFmt numFmtId="167" formatCode="_(* #,##0_);_(* \(#,##0\);_(* &quot;-&quot;??_);_(@_)"/>
    <numFmt numFmtId="168" formatCode="_ * #,##0_)\ _л_в_ ;_ * \(#,##0\)\ _л_в_ ;_ * &quot;-&quot;_)\ _л_в_ ;_ @_ "/>
    <numFmt numFmtId="169" formatCode="#,##0_ ;[Red]\-#,##0\ "/>
  </numFmts>
  <fonts count="28" x14ac:knownFonts="1">
    <font>
      <sz val="10"/>
      <color indexed="8"/>
      <name val="MS Sans Serif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color indexed="8"/>
      <name val="MS Sans Serif"/>
      <family val="2"/>
      <charset val="204"/>
    </font>
    <font>
      <sz val="10"/>
      <color indexed="9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  <charset val="204"/>
    </font>
    <font>
      <i/>
      <sz val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color rgb="FF000000"/>
      <name val="Courier New"/>
      <family val="3"/>
      <charset val="204"/>
    </font>
    <font>
      <b/>
      <sz val="10"/>
      <color rgb="FF4682B4"/>
      <name val="Courier New"/>
      <family val="3"/>
      <charset val="204"/>
    </font>
    <font>
      <sz val="10"/>
      <color rgb="FF000000"/>
      <name val="Courier New"/>
      <family val="3"/>
      <charset val="204"/>
    </font>
    <font>
      <b/>
      <i/>
      <sz val="10"/>
      <color rgb="FF000000"/>
      <name val="Courier New"/>
      <family val="3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7E4F2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21" fillId="0" borderId="0"/>
    <xf numFmtId="0" fontId="22" fillId="0" borderId="0">
      <alignment horizontal="left" vertical="top"/>
    </xf>
    <xf numFmtId="0" fontId="23" fillId="3" borderId="0">
      <alignment horizontal="center" vertical="top"/>
    </xf>
    <xf numFmtId="0" fontId="24" fillId="0" borderId="0">
      <alignment horizontal="left" vertical="center"/>
    </xf>
    <xf numFmtId="0" fontId="24" fillId="0" borderId="0">
      <alignment horizontal="right" vertical="center"/>
    </xf>
    <xf numFmtId="0" fontId="24" fillId="3" borderId="0">
      <alignment horizontal="left" vertical="center"/>
    </xf>
    <xf numFmtId="0" fontId="24" fillId="3" borderId="0">
      <alignment horizontal="right" vertical="center"/>
    </xf>
    <xf numFmtId="0" fontId="2" fillId="0" borderId="0"/>
    <xf numFmtId="0" fontId="25" fillId="4" borderId="0">
      <alignment horizontal="right" vertical="center"/>
    </xf>
    <xf numFmtId="0" fontId="26" fillId="0" borderId="0"/>
    <xf numFmtId="0" fontId="27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25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3" fillId="2" borderId="0" xfId="0" applyNumberFormat="1" applyFont="1" applyFill="1"/>
    <xf numFmtId="0" fontId="3" fillId="2" borderId="0" xfId="0" applyFont="1" applyFill="1" applyAlignment="1" applyProtection="1">
      <protection locked="0"/>
    </xf>
    <xf numFmtId="3" fontId="3" fillId="2" borderId="0" xfId="0" applyNumberFormat="1" applyFont="1" applyFill="1" applyAlignment="1" applyProtection="1">
      <protection locked="0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3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5" xfId="0" applyFont="1" applyFill="1" applyBorder="1"/>
    <xf numFmtId="49" fontId="7" fillId="2" borderId="5" xfId="0" applyNumberFormat="1" applyFont="1" applyFill="1" applyBorder="1" applyAlignment="1">
      <alignment horizontal="center"/>
    </xf>
    <xf numFmtId="3" fontId="4" fillId="2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/>
    </xf>
    <xf numFmtId="0" fontId="4" fillId="2" borderId="4" xfId="0" applyFont="1" applyFill="1" applyBorder="1"/>
    <xf numFmtId="49" fontId="7" fillId="2" borderId="4" xfId="0" applyNumberFormat="1" applyFont="1" applyFill="1" applyBorder="1" applyAlignment="1">
      <alignment horizontal="center"/>
    </xf>
    <xf numFmtId="3" fontId="4" fillId="2" borderId="4" xfId="0" applyNumberFormat="1" applyFont="1" applyFill="1" applyBorder="1"/>
    <xf numFmtId="0" fontId="0" fillId="2" borderId="4" xfId="0" applyFill="1" applyBorder="1"/>
    <xf numFmtId="49" fontId="8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/>
    <xf numFmtId="3" fontId="3" fillId="2" borderId="4" xfId="0" applyNumberFormat="1" applyFont="1" applyFill="1" applyBorder="1"/>
    <xf numFmtId="165" fontId="3" fillId="2" borderId="4" xfId="0" applyNumberFormat="1" applyFont="1" applyFill="1" applyBorder="1"/>
    <xf numFmtId="165" fontId="4" fillId="2" borderId="4" xfId="0" applyNumberFormat="1" applyFont="1" applyFill="1" applyBorder="1"/>
    <xf numFmtId="3" fontId="3" fillId="2" borderId="4" xfId="0" applyNumberFormat="1" applyFont="1" applyFill="1" applyBorder="1" applyProtection="1">
      <protection locked="0"/>
    </xf>
    <xf numFmtId="3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/>
    <xf numFmtId="0" fontId="4" fillId="2" borderId="4" xfId="0" applyFont="1" applyFill="1" applyBorder="1" applyAlignment="1">
      <alignment wrapText="1"/>
    </xf>
    <xf numFmtId="166" fontId="0" fillId="2" borderId="0" xfId="0" applyNumberFormat="1" applyFill="1"/>
    <xf numFmtId="3" fontId="3" fillId="0" borderId="4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0" fontId="0" fillId="2" borderId="8" xfId="0" applyFill="1" applyBorder="1"/>
    <xf numFmtId="49" fontId="0" fillId="2" borderId="0" xfId="0" applyNumberFormat="1" applyFill="1" applyBorder="1" applyAlignment="1">
      <alignment horizontal="center"/>
    </xf>
    <xf numFmtId="3" fontId="3" fillId="2" borderId="0" xfId="0" applyNumberFormat="1" applyFont="1" applyFill="1" applyBorder="1"/>
    <xf numFmtId="3" fontId="3" fillId="2" borderId="9" xfId="0" applyNumberFormat="1" applyFont="1" applyFill="1" applyBorder="1"/>
    <xf numFmtId="0" fontId="0" fillId="2" borderId="10" xfId="0" applyFill="1" applyBorder="1"/>
    <xf numFmtId="49" fontId="0" fillId="2" borderId="11" xfId="0" applyNumberFormat="1" applyFill="1" applyBorder="1" applyAlignment="1">
      <alignment horizontal="center"/>
    </xf>
    <xf numFmtId="3" fontId="3" fillId="2" borderId="11" xfId="0" applyNumberFormat="1" applyFont="1" applyFill="1" applyBorder="1"/>
    <xf numFmtId="3" fontId="3" fillId="2" borderId="12" xfId="0" applyNumberFormat="1" applyFont="1" applyFill="1" applyBorder="1"/>
    <xf numFmtId="49" fontId="4" fillId="2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" fontId="10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/>
    <xf numFmtId="3" fontId="3" fillId="2" borderId="0" xfId="0" applyNumberFormat="1" applyFont="1" applyFill="1" applyBorder="1" applyAlignment="1"/>
    <xf numFmtId="3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49" fontId="6" fillId="2" borderId="0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0" fontId="13" fillId="0" borderId="0" xfId="0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5" xfId="0" applyFont="1" applyFill="1" applyBorder="1"/>
    <xf numFmtId="49" fontId="7" fillId="0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/>
    <xf numFmtId="0" fontId="4" fillId="0" borderId="4" xfId="0" applyFont="1" applyFill="1" applyBorder="1"/>
    <xf numFmtId="49" fontId="7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0" fontId="4" fillId="0" borderId="4" xfId="0" applyNumberFormat="1" applyFont="1" applyFill="1" applyBorder="1"/>
    <xf numFmtId="0" fontId="13" fillId="0" borderId="4" xfId="0" applyFont="1" applyFill="1" applyBorder="1"/>
    <xf numFmtId="49" fontId="8" fillId="0" borderId="4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3" fontId="3" fillId="0" borderId="5" xfId="0" applyNumberFormat="1" applyFont="1" applyFill="1" applyBorder="1"/>
    <xf numFmtId="3" fontId="3" fillId="0" borderId="4" xfId="0" applyNumberFormat="1" applyFont="1" applyFill="1" applyBorder="1"/>
    <xf numFmtId="3" fontId="13" fillId="0" borderId="4" xfId="0" applyNumberFormat="1" applyFont="1" applyFill="1" applyBorder="1"/>
    <xf numFmtId="3" fontId="15" fillId="0" borderId="4" xfId="0" applyNumberFormat="1" applyFont="1" applyFill="1" applyBorder="1" applyAlignment="1">
      <alignment horizontal="right"/>
    </xf>
    <xf numFmtId="3" fontId="4" fillId="0" borderId="4" xfId="0" applyNumberFormat="1" applyFont="1" applyBorder="1" applyAlignment="1">
      <alignment vertical="center"/>
    </xf>
    <xf numFmtId="0" fontId="13" fillId="0" borderId="4" xfId="0" applyFont="1" applyFill="1" applyBorder="1" applyAlignment="1">
      <alignment vertical="justify"/>
    </xf>
    <xf numFmtId="3" fontId="3" fillId="0" borderId="4" xfId="0" applyNumberFormat="1" applyFont="1" applyBorder="1"/>
    <xf numFmtId="3" fontId="4" fillId="0" borderId="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3" fontId="3" fillId="0" borderId="4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167" fontId="4" fillId="0" borderId="4" xfId="0" applyNumberFormat="1" applyFont="1" applyFill="1" applyBorder="1"/>
    <xf numFmtId="0" fontId="13" fillId="0" borderId="13" xfId="0" applyFont="1" applyFill="1" applyBorder="1"/>
    <xf numFmtId="49" fontId="8" fillId="0" borderId="14" xfId="0" applyNumberFormat="1" applyFont="1" applyFill="1" applyBorder="1" applyAlignment="1">
      <alignment horizontal="center"/>
    </xf>
    <xf numFmtId="3" fontId="4" fillId="0" borderId="14" xfId="0" applyNumberFormat="1" applyFont="1" applyFill="1" applyBorder="1"/>
    <xf numFmtId="3" fontId="4" fillId="0" borderId="15" xfId="0" applyNumberFormat="1" applyFont="1" applyFill="1" applyBorder="1"/>
    <xf numFmtId="0" fontId="13" fillId="0" borderId="4" xfId="0" applyFont="1" applyFill="1" applyBorder="1" applyAlignment="1">
      <alignment wrapText="1"/>
    </xf>
    <xf numFmtId="0" fontId="13" fillId="0" borderId="8" xfId="0" applyFont="1" applyFill="1" applyBorder="1"/>
    <xf numFmtId="49" fontId="8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/>
    <xf numFmtId="3" fontId="4" fillId="0" borderId="9" xfId="0" applyNumberFormat="1" applyFont="1" applyFill="1" applyBorder="1"/>
    <xf numFmtId="0" fontId="13" fillId="0" borderId="6" xfId="0" applyFont="1" applyFill="1" applyBorder="1" applyAlignment="1">
      <alignment wrapText="1"/>
    </xf>
    <xf numFmtId="49" fontId="7" fillId="0" borderId="6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49" fontId="8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right"/>
    </xf>
    <xf numFmtId="4" fontId="10" fillId="0" borderId="0" xfId="0" applyNumberFormat="1" applyFont="1" applyFill="1"/>
    <xf numFmtId="0" fontId="3" fillId="0" borderId="0" xfId="0" applyNumberFormat="1" applyFont="1" applyFill="1"/>
    <xf numFmtId="0" fontId="13" fillId="0" borderId="0" xfId="0" applyNumberFormat="1" applyFont="1" applyFill="1"/>
    <xf numFmtId="49" fontId="3" fillId="0" borderId="0" xfId="0" applyNumberFormat="1" applyFont="1" applyFill="1" applyBorder="1" applyAlignment="1"/>
    <xf numFmtId="0" fontId="3" fillId="0" borderId="0" xfId="0" applyFont="1" applyFill="1" applyBorder="1"/>
    <xf numFmtId="0" fontId="3" fillId="0" borderId="0" xfId="0" applyFont="1" applyFill="1" applyAlignment="1">
      <alignment horizontal="right"/>
    </xf>
    <xf numFmtId="49" fontId="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wrapText="1"/>
    </xf>
    <xf numFmtId="49" fontId="1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wrapText="1"/>
    </xf>
    <xf numFmtId="165" fontId="4" fillId="0" borderId="5" xfId="0" applyNumberFormat="1" applyFont="1" applyFill="1" applyBorder="1"/>
    <xf numFmtId="165" fontId="4" fillId="0" borderId="4" xfId="0" applyNumberFormat="1" applyFont="1" applyFill="1" applyBorder="1" applyAlignment="1"/>
    <xf numFmtId="0" fontId="3" fillId="0" borderId="4" xfId="0" applyFont="1" applyFill="1" applyBorder="1"/>
    <xf numFmtId="165" fontId="13" fillId="0" borderId="4" xfId="0" applyNumberFormat="1" applyFont="1" applyFill="1" applyBorder="1"/>
    <xf numFmtId="0" fontId="3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left"/>
    </xf>
    <xf numFmtId="165" fontId="4" fillId="0" borderId="4" xfId="0" applyNumberFormat="1" applyFont="1" applyFill="1" applyBorder="1"/>
    <xf numFmtId="167" fontId="4" fillId="0" borderId="4" xfId="0" applyNumberFormat="1" applyFont="1" applyBorder="1" applyAlignment="1">
      <alignment horizontal="right"/>
    </xf>
    <xf numFmtId="168" fontId="4" fillId="0" borderId="4" xfId="0" applyNumberFormat="1" applyFont="1" applyFill="1" applyBorder="1"/>
    <xf numFmtId="168" fontId="4" fillId="0" borderId="4" xfId="0" applyNumberFormat="1" applyFont="1" applyFill="1" applyBorder="1" applyAlignment="1">
      <alignment horizontal="left"/>
    </xf>
    <xf numFmtId="165" fontId="4" fillId="0" borderId="4" xfId="0" applyNumberFormat="1" applyFont="1" applyFill="1" applyBorder="1" applyAlignment="1">
      <alignment horizontal="right"/>
    </xf>
    <xf numFmtId="168" fontId="3" fillId="0" borderId="4" xfId="0" applyNumberFormat="1" applyFont="1" applyFill="1" applyBorder="1"/>
    <xf numFmtId="168" fontId="3" fillId="0" borderId="0" xfId="0" applyNumberFormat="1" applyFont="1" applyFill="1"/>
    <xf numFmtId="168" fontId="3" fillId="0" borderId="4" xfId="0" applyNumberFormat="1" applyFont="1" applyFill="1" applyBorder="1" applyAlignment="1">
      <alignment horizontal="left" wrapText="1"/>
    </xf>
    <xf numFmtId="168" fontId="17" fillId="0" borderId="4" xfId="0" applyNumberFormat="1" applyFont="1" applyFill="1" applyBorder="1" applyAlignment="1">
      <alignment horizontal="left"/>
    </xf>
    <xf numFmtId="167" fontId="3" fillId="0" borderId="4" xfId="0" applyNumberFormat="1" applyFont="1" applyFill="1" applyBorder="1"/>
    <xf numFmtId="167" fontId="3" fillId="0" borderId="4" xfId="0" applyNumberFormat="1" applyFont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165" fontId="3" fillId="0" borderId="4" xfId="0" applyNumberFormat="1" applyFont="1" applyFill="1" applyBorder="1"/>
    <xf numFmtId="0" fontId="3" fillId="0" borderId="4" xfId="0" applyFont="1" applyFill="1" applyBorder="1" applyAlignment="1">
      <alignment horizontal="left" wrapText="1"/>
    </xf>
    <xf numFmtId="165" fontId="15" fillId="0" borderId="4" xfId="0" applyNumberFormat="1" applyFont="1" applyFill="1" applyBorder="1"/>
    <xf numFmtId="168" fontId="17" fillId="0" borderId="4" xfId="0" applyNumberFormat="1" applyFont="1" applyBorder="1" applyAlignment="1">
      <alignment wrapText="1"/>
    </xf>
    <xf numFmtId="165" fontId="3" fillId="0" borderId="4" xfId="0" applyNumberFormat="1" applyFont="1" applyFill="1" applyBorder="1" applyAlignment="1"/>
    <xf numFmtId="167" fontId="18" fillId="0" borderId="4" xfId="0" applyNumberFormat="1" applyFont="1" applyFill="1" applyBorder="1"/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0" xfId="0" applyFont="1"/>
    <xf numFmtId="0" fontId="4" fillId="0" borderId="1" xfId="0" applyFont="1" applyBorder="1" applyAlignment="1"/>
    <xf numFmtId="0" fontId="20" fillId="0" borderId="2" xfId="0" applyFont="1" applyBorder="1" applyAlignment="1"/>
    <xf numFmtId="0" fontId="20" fillId="0" borderId="3" xfId="0" applyFont="1" applyBorder="1" applyAlignment="1"/>
    <xf numFmtId="165" fontId="3" fillId="0" borderId="4" xfId="0" applyNumberFormat="1" applyFont="1" applyBorder="1" applyAlignment="1">
      <alignment wrapText="1"/>
    </xf>
    <xf numFmtId="167" fontId="3" fillId="0" borderId="4" xfId="0" applyNumberFormat="1" applyFont="1" applyBorder="1"/>
    <xf numFmtId="165" fontId="20" fillId="0" borderId="4" xfId="0" applyNumberFormat="1" applyFont="1" applyFill="1" applyBorder="1" applyAlignment="1">
      <alignment horizontal="left" vertical="justify"/>
    </xf>
    <xf numFmtId="165" fontId="20" fillId="0" borderId="4" xfId="0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165" fontId="4" fillId="0" borderId="1" xfId="0" applyNumberFormat="1" applyFont="1" applyFill="1" applyBorder="1" applyAlignment="1"/>
    <xf numFmtId="165" fontId="20" fillId="0" borderId="2" xfId="0" applyNumberFormat="1" applyFont="1" applyFill="1" applyBorder="1" applyAlignment="1"/>
    <xf numFmtId="165" fontId="20" fillId="0" borderId="3" xfId="0" applyNumberFormat="1" applyFont="1" applyFill="1" applyBorder="1" applyAlignme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wrapText="1"/>
    </xf>
    <xf numFmtId="165" fontId="3" fillId="0" borderId="4" xfId="0" applyNumberFormat="1" applyFont="1" applyBorder="1"/>
    <xf numFmtId="165" fontId="20" fillId="0" borderId="4" xfId="0" applyNumberFormat="1" applyFont="1" applyFill="1" applyBorder="1"/>
    <xf numFmtId="165" fontId="20" fillId="0" borderId="4" xfId="0" applyNumberFormat="1" applyFont="1" applyFill="1" applyBorder="1" applyAlignment="1">
      <alignment vertical="justify"/>
    </xf>
    <xf numFmtId="165" fontId="4" fillId="0" borderId="4" xfId="0" applyNumberFormat="1" applyFont="1" applyFill="1" applyBorder="1" applyAlignment="1">
      <alignment vertical="justify"/>
    </xf>
    <xf numFmtId="167" fontId="4" fillId="0" borderId="4" xfId="0" applyNumberFormat="1" applyFont="1" applyBorder="1"/>
    <xf numFmtId="165" fontId="4" fillId="0" borderId="4" xfId="0" applyNumberFormat="1" applyFont="1" applyBorder="1" applyAlignment="1">
      <alignment vertical="justify"/>
    </xf>
    <xf numFmtId="165" fontId="4" fillId="0" borderId="4" xfId="0" applyNumberFormat="1" applyFont="1" applyBorder="1"/>
    <xf numFmtId="169" fontId="3" fillId="0" borderId="0" xfId="0" applyNumberFormat="1" applyFont="1" applyFill="1" applyBorder="1"/>
    <xf numFmtId="49" fontId="3" fillId="0" borderId="0" xfId="0" applyNumberFormat="1" applyFont="1"/>
    <xf numFmtId="0" fontId="13" fillId="0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 applyProtection="1">
      <alignment horizontal="right" vertical="center"/>
      <protection locked="0"/>
    </xf>
    <xf numFmtId="3" fontId="3" fillId="2" borderId="7" xfId="0" applyNumberFormat="1" applyFont="1" applyFill="1" applyBorder="1" applyAlignment="1" applyProtection="1">
      <alignment horizontal="right" vertical="center"/>
      <protection locked="0"/>
    </xf>
    <xf numFmtId="3" fontId="3" fillId="2" borderId="5" xfId="0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 applyProtection="1">
      <alignment horizontal="right"/>
      <protection locked="0"/>
    </xf>
    <xf numFmtId="3" fontId="3" fillId="2" borderId="5" xfId="0" applyNumberFormat="1" applyFont="1" applyFill="1" applyBorder="1" applyAlignment="1" applyProtection="1">
      <alignment horizontal="right"/>
      <protection locked="0"/>
    </xf>
    <xf numFmtId="3" fontId="3" fillId="2" borderId="6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49" fontId="3" fillId="2" borderId="0" xfId="0" applyNumberFormat="1" applyFont="1" applyFill="1" applyBorder="1" applyAlignment="1">
      <alignment horizontal="center"/>
    </xf>
    <xf numFmtId="49" fontId="11" fillId="2" borderId="0" xfId="0" applyNumberFormat="1" applyFon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/>
    </xf>
    <xf numFmtId="165" fontId="4" fillId="0" borderId="2" xfId="0" applyNumberFormat="1" applyFont="1" applyFill="1" applyBorder="1" applyAlignment="1">
      <alignment horizontal="left"/>
    </xf>
    <xf numFmtId="165" fontId="4" fillId="0" borderId="3" xfId="0" applyNumberFormat="1" applyFont="1" applyFill="1" applyBorder="1" applyAlignment="1">
      <alignment horizontal="left"/>
    </xf>
    <xf numFmtId="0" fontId="3" fillId="0" borderId="0" xfId="0" applyFont="1" applyFill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/>
    <xf numFmtId="0" fontId="7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13" fillId="0" borderId="6" xfId="0" applyNumberFormat="1" applyFont="1" applyFill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</cellXfs>
  <cellStyles count="17">
    <cellStyle name="Comma 2" xfId="16"/>
    <cellStyle name="Normal" xfId="0" builtinId="0"/>
    <cellStyle name="Normal 2" xfId="1"/>
    <cellStyle name="Normal 2 2" xfId="8"/>
    <cellStyle name="Normal 3" xfId="10"/>
    <cellStyle name="Normal 3 2" xfId="15"/>
    <cellStyle name="Normal 4" xfId="11"/>
    <cellStyle name="Normal 4 2" xfId="14"/>
    <cellStyle name="Normal 5" xfId="12"/>
    <cellStyle name="Percent 2" xfId="13"/>
    <cellStyle name="S3" xfId="2"/>
    <cellStyle name="S4" xfId="3"/>
    <cellStyle name="S5" xfId="4"/>
    <cellStyle name="S6" xfId="5"/>
    <cellStyle name="S7" xfId="6"/>
    <cellStyle name="S8" xfId="7"/>
    <cellStyle name="S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ica2/Desktop/ViK_Dobrich/GFO_2019/1-&#1074;&#1086;%20&#1090;&#1088;&#1080;&#1084;&#1077;&#1089;&#1077;&#1095;&#1080;&#1077;%202019/OTCHETI_ViK_Dobrich_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lica2/Desktop/ViK_Dobrich/GFO_2019/1-&#1074;&#1086;%20&#1090;&#1088;&#1080;&#1084;&#1077;&#1089;&#1077;&#1095;&#1080;&#1077;%202019/VIK%20DOBRICH_OTCHET_31.03.2019_leva_MRR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56;&#1061;&#1048;&#1042;%20&#1089;&#1090;&#1072;&#1088;&#1080;%20&#1076;&#1086;&#1082;&#1091;&#1084;&#1077;&#1085;&#1090;&#1080;/ViK_Dobrich_04.12.2017/GFO/&#1043;&#1060;&#1054;%202017/OTCHETI_ViK_Dobrich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ОПР_31.12.2017"/>
      <sheetName val="ОПР_4тр.2017"/>
      <sheetName val="ОСК"/>
      <sheetName val="ОПП"/>
      <sheetName val="ДА"/>
      <sheetName val="ВЗЕМ.-ЗАДЪЛЖ."/>
    </sheetNames>
    <sheetDataSet>
      <sheetData sheetId="0">
        <row r="2">
          <cell r="A2" t="str">
            <v>"ВОДОСНАБДЯВАНЕ И КАНАЛИЗАЦИЯ ДОБРИЧ" АД, гр.ДОБРИЧ</v>
          </cell>
        </row>
        <row r="97">
          <cell r="H97" t="str">
            <v>(инж.Тодор Гикински)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ОПР_31.03.2019"/>
      <sheetName val="ОПР_4тр.2014"/>
      <sheetName val="ОСК"/>
      <sheetName val="ОПП "/>
      <sheetName val="Анализ за Ф-И Съст. "/>
      <sheetName val="Анализ на дейността"/>
    </sheetNames>
    <sheetDataSet>
      <sheetData sheetId="0">
        <row r="2">
          <cell r="A2" t="str">
            <v>"ВОДОСНАБДЯВАНЕ И КАНАЛИЗАЦИЯ ДОБРИЧ" АД, гр.ДОБРИЧ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ОПР_31.12.2017"/>
      <sheetName val="ОПР_4тр.2017"/>
      <sheetName val="ОСК"/>
      <sheetName val="ОПП"/>
      <sheetName val="ДА"/>
      <sheetName val="ВЗЕМ.-ЗАДЪЛЖ."/>
    </sheetNames>
    <sheetDataSet>
      <sheetData sheetId="0">
        <row r="2">
          <cell r="A2" t="str">
            <v>"ВОДОСНАБДЯВАНЕ И КАНАЛИЗАЦИЯ ДОБРИЧ" АД, гр.ДОБРИЧ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J103"/>
  <sheetViews>
    <sheetView zoomScaleNormal="100" workbookViewId="0">
      <selection activeCell="F23" sqref="F23"/>
    </sheetView>
  </sheetViews>
  <sheetFormatPr defaultRowHeight="12.75" x14ac:dyDescent="0.2"/>
  <cols>
    <col min="1" max="1" width="47.42578125" style="1" customWidth="1"/>
    <col min="2" max="2" width="7" style="2" customWidth="1"/>
    <col min="3" max="3" width="13.85546875" style="3" bestFit="1" customWidth="1"/>
    <col min="4" max="4" width="10.28515625" style="3" customWidth="1"/>
    <col min="5" max="5" width="4.42578125" style="1" customWidth="1"/>
    <col min="6" max="6" width="52.7109375" style="1" customWidth="1"/>
    <col min="7" max="7" width="7.28515625" style="2" customWidth="1"/>
    <col min="8" max="8" width="12.5703125" style="3" customWidth="1"/>
    <col min="9" max="9" width="12" style="3" customWidth="1"/>
    <col min="10" max="10" width="11.7109375" style="1" bestFit="1" customWidth="1"/>
    <col min="11" max="16384" width="9.140625" style="1"/>
  </cols>
  <sheetData>
    <row r="1" spans="1:9" x14ac:dyDescent="0.2">
      <c r="F1" s="4"/>
      <c r="G1" s="4" t="s">
        <v>0</v>
      </c>
      <c r="H1" s="5"/>
    </row>
    <row r="2" spans="1:9" s="6" customFormat="1" x14ac:dyDescent="0.2">
      <c r="A2" s="179" t="s">
        <v>1</v>
      </c>
      <c r="B2" s="179"/>
      <c r="C2" s="179"/>
      <c r="D2" s="179"/>
      <c r="E2" s="179"/>
      <c r="F2" s="179"/>
      <c r="G2" s="179"/>
      <c r="H2" s="179"/>
      <c r="I2" s="179"/>
    </row>
    <row r="3" spans="1:9" x14ac:dyDescent="0.2">
      <c r="A3" s="7"/>
      <c r="B3" s="7"/>
      <c r="C3" s="8"/>
      <c r="D3" s="8"/>
      <c r="E3" s="7"/>
      <c r="F3" s="7"/>
      <c r="G3" s="7"/>
      <c r="H3" s="8"/>
      <c r="I3" s="8"/>
    </row>
    <row r="4" spans="1:9" x14ac:dyDescent="0.2">
      <c r="A4" s="180" t="s">
        <v>2</v>
      </c>
      <c r="B4" s="180"/>
      <c r="C4" s="180"/>
      <c r="D4" s="180"/>
      <c r="E4" s="180"/>
      <c r="F4" s="180"/>
      <c r="G4" s="180"/>
      <c r="H4" s="180"/>
      <c r="I4" s="180"/>
    </row>
    <row r="5" spans="1:9" s="6" customFormat="1" x14ac:dyDescent="0.2">
      <c r="A5" s="181" t="s">
        <v>462</v>
      </c>
      <c r="B5" s="181"/>
      <c r="C5" s="181"/>
      <c r="D5" s="181"/>
      <c r="E5" s="181"/>
      <c r="F5" s="181"/>
      <c r="G5" s="181"/>
      <c r="H5" s="181"/>
      <c r="I5" s="181"/>
    </row>
    <row r="7" spans="1:9" x14ac:dyDescent="0.2">
      <c r="B7" s="9"/>
      <c r="G7" s="9"/>
    </row>
    <row r="8" spans="1:9" x14ac:dyDescent="0.2">
      <c r="A8" s="182" t="s">
        <v>3</v>
      </c>
      <c r="B8" s="183"/>
      <c r="C8" s="183"/>
      <c r="D8" s="184"/>
      <c r="F8" s="182" t="s">
        <v>4</v>
      </c>
      <c r="G8" s="183"/>
      <c r="H8" s="183"/>
      <c r="I8" s="184"/>
    </row>
    <row r="9" spans="1:9" x14ac:dyDescent="0.2">
      <c r="A9" s="199" t="s">
        <v>5</v>
      </c>
      <c r="B9" s="200" t="s">
        <v>6</v>
      </c>
      <c r="C9" s="185" t="s">
        <v>7</v>
      </c>
      <c r="D9" s="186"/>
      <c r="F9" s="199" t="s">
        <v>5</v>
      </c>
      <c r="G9" s="200" t="s">
        <v>6</v>
      </c>
      <c r="H9" s="185" t="s">
        <v>7</v>
      </c>
      <c r="I9" s="186"/>
    </row>
    <row r="10" spans="1:9" ht="21" x14ac:dyDescent="0.2">
      <c r="A10" s="199"/>
      <c r="B10" s="200"/>
      <c r="C10" s="10" t="s">
        <v>8</v>
      </c>
      <c r="D10" s="10" t="s">
        <v>9</v>
      </c>
      <c r="F10" s="199"/>
      <c r="G10" s="200"/>
      <c r="H10" s="10" t="s">
        <v>8</v>
      </c>
      <c r="I10" s="10" t="s">
        <v>9</v>
      </c>
    </row>
    <row r="11" spans="1:9" ht="10.5" customHeight="1" x14ac:dyDescent="0.2">
      <c r="A11" s="11" t="s">
        <v>10</v>
      </c>
      <c r="B11" s="12" t="s">
        <v>11</v>
      </c>
      <c r="C11" s="13">
        <v>1</v>
      </c>
      <c r="D11" s="13">
        <v>2</v>
      </c>
      <c r="E11" s="14"/>
      <c r="F11" s="11" t="s">
        <v>10</v>
      </c>
      <c r="G11" s="12" t="s">
        <v>11</v>
      </c>
      <c r="H11" s="13">
        <v>1</v>
      </c>
      <c r="I11" s="13">
        <v>2</v>
      </c>
    </row>
    <row r="12" spans="1:9" x14ac:dyDescent="0.2">
      <c r="A12" s="15" t="s">
        <v>12</v>
      </c>
      <c r="B12" s="16" t="s">
        <v>13</v>
      </c>
      <c r="C12" s="17"/>
      <c r="D12" s="17"/>
      <c r="F12" s="15" t="s">
        <v>14</v>
      </c>
      <c r="G12" s="18"/>
      <c r="H12" s="17"/>
      <c r="I12" s="17"/>
    </row>
    <row r="13" spans="1:9" x14ac:dyDescent="0.2">
      <c r="A13" s="19" t="s">
        <v>15</v>
      </c>
      <c r="B13" s="20"/>
      <c r="C13" s="21"/>
      <c r="D13" s="21"/>
      <c r="F13" s="19" t="s">
        <v>16</v>
      </c>
      <c r="G13" s="20" t="s">
        <v>17</v>
      </c>
      <c r="H13" s="21">
        <v>2445</v>
      </c>
      <c r="I13" s="21">
        <v>2445</v>
      </c>
    </row>
    <row r="14" spans="1:9" x14ac:dyDescent="0.2">
      <c r="A14" s="19" t="s">
        <v>18</v>
      </c>
      <c r="B14" s="20"/>
      <c r="C14" s="21"/>
      <c r="D14" s="21"/>
      <c r="F14" s="19" t="s">
        <v>19</v>
      </c>
      <c r="G14" s="20" t="s">
        <v>20</v>
      </c>
      <c r="H14" s="21"/>
      <c r="I14" s="21"/>
    </row>
    <row r="15" spans="1:9" x14ac:dyDescent="0.2">
      <c r="A15" s="22" t="s">
        <v>21</v>
      </c>
      <c r="B15" s="23" t="s">
        <v>22</v>
      </c>
      <c r="C15" s="24"/>
      <c r="D15" s="25"/>
      <c r="F15" s="19" t="s">
        <v>23</v>
      </c>
      <c r="G15" s="20" t="s">
        <v>24</v>
      </c>
      <c r="H15" s="21"/>
      <c r="I15" s="21"/>
    </row>
    <row r="16" spans="1:9" x14ac:dyDescent="0.2">
      <c r="A16" s="187" t="s">
        <v>25</v>
      </c>
      <c r="B16" s="190" t="s">
        <v>26</v>
      </c>
      <c r="C16" s="193">
        <v>154</v>
      </c>
      <c r="D16" s="193">
        <v>70</v>
      </c>
      <c r="F16" s="196" t="s">
        <v>27</v>
      </c>
      <c r="G16" s="197" t="s">
        <v>28</v>
      </c>
      <c r="H16" s="198"/>
      <c r="I16" s="198"/>
    </row>
    <row r="17" spans="1:9" x14ac:dyDescent="0.2">
      <c r="A17" s="188"/>
      <c r="B17" s="191"/>
      <c r="C17" s="194"/>
      <c r="D17" s="194"/>
      <c r="F17" s="196"/>
      <c r="G17" s="197"/>
      <c r="H17" s="198"/>
      <c r="I17" s="198"/>
    </row>
    <row r="18" spans="1:9" x14ac:dyDescent="0.2">
      <c r="A18" s="189"/>
      <c r="B18" s="192"/>
      <c r="C18" s="195"/>
      <c r="D18" s="195"/>
      <c r="F18" s="19" t="s">
        <v>29</v>
      </c>
      <c r="G18" s="20"/>
      <c r="H18" s="21"/>
      <c r="I18" s="21"/>
    </row>
    <row r="19" spans="1:9" x14ac:dyDescent="0.2">
      <c r="A19" s="22" t="s">
        <v>30</v>
      </c>
      <c r="B19" s="23" t="s">
        <v>31</v>
      </c>
      <c r="C19" s="25"/>
      <c r="D19" s="25"/>
      <c r="F19" s="22" t="s">
        <v>32</v>
      </c>
      <c r="G19" s="23" t="s">
        <v>33</v>
      </c>
      <c r="H19" s="25"/>
      <c r="I19" s="25"/>
    </row>
    <row r="20" spans="1:9" x14ac:dyDescent="0.2">
      <c r="A20" s="201" t="s">
        <v>34</v>
      </c>
      <c r="B20" s="203" t="s">
        <v>35</v>
      </c>
      <c r="C20" s="205"/>
      <c r="D20" s="205"/>
      <c r="F20" s="22" t="s">
        <v>36</v>
      </c>
      <c r="G20" s="23" t="s">
        <v>37</v>
      </c>
      <c r="H20" s="25"/>
      <c r="I20" s="25"/>
    </row>
    <row r="21" spans="1:9" x14ac:dyDescent="0.2">
      <c r="A21" s="202"/>
      <c r="B21" s="204"/>
      <c r="C21" s="206"/>
      <c r="D21" s="206"/>
      <c r="F21" s="22" t="s">
        <v>38</v>
      </c>
      <c r="G21" s="23" t="s">
        <v>39</v>
      </c>
      <c r="H21" s="25"/>
      <c r="I21" s="25"/>
    </row>
    <row r="22" spans="1:9" x14ac:dyDescent="0.2">
      <c r="A22" s="22" t="s">
        <v>40</v>
      </c>
      <c r="B22" s="23" t="s">
        <v>41</v>
      </c>
      <c r="C22" s="25"/>
      <c r="D22" s="25"/>
      <c r="F22" s="22" t="s">
        <v>42</v>
      </c>
      <c r="G22" s="23" t="s">
        <v>43</v>
      </c>
      <c r="H22" s="26">
        <v>-13938.919</v>
      </c>
      <c r="I22" s="26">
        <v>-13910</v>
      </c>
    </row>
    <row r="23" spans="1:9" x14ac:dyDescent="0.2">
      <c r="A23" s="19" t="s">
        <v>44</v>
      </c>
      <c r="B23" s="20" t="s">
        <v>45</v>
      </c>
      <c r="C23" s="21">
        <f>SUM(C15:C22)</f>
        <v>154</v>
      </c>
      <c r="D23" s="21">
        <f>SUM(D15:D22)</f>
        <v>70</v>
      </c>
      <c r="F23" s="19" t="s">
        <v>46</v>
      </c>
      <c r="G23" s="20" t="s">
        <v>47</v>
      </c>
      <c r="H23" s="27">
        <f>SUM(H19:H22)</f>
        <v>-13938.919</v>
      </c>
      <c r="I23" s="27">
        <f>SUM(I19:I22)</f>
        <v>-13910</v>
      </c>
    </row>
    <row r="24" spans="1:9" x14ac:dyDescent="0.2">
      <c r="A24" s="22" t="s">
        <v>48</v>
      </c>
      <c r="B24" s="23"/>
      <c r="C24" s="25"/>
      <c r="D24" s="25"/>
      <c r="F24" s="19" t="s">
        <v>49</v>
      </c>
      <c r="G24" s="20"/>
      <c r="H24" s="27">
        <f>SUM(H25:H26)</f>
        <v>-5745.9409999999998</v>
      </c>
      <c r="I24" s="27">
        <v>-5439</v>
      </c>
    </row>
    <row r="25" spans="1:9" x14ac:dyDescent="0.2">
      <c r="A25" s="22" t="s">
        <v>50</v>
      </c>
      <c r="B25" s="23" t="s">
        <v>51</v>
      </c>
      <c r="C25" s="25">
        <f>SUM(C26:C27)</f>
        <v>554</v>
      </c>
      <c r="D25" s="25">
        <f>SUM(D26:D27)</f>
        <v>541</v>
      </c>
      <c r="F25" s="22" t="s">
        <v>52</v>
      </c>
      <c r="G25" s="23" t="s">
        <v>53</v>
      </c>
      <c r="H25" s="26"/>
      <c r="I25" s="26">
        <v>303</v>
      </c>
    </row>
    <row r="26" spans="1:9" x14ac:dyDescent="0.2">
      <c r="A26" s="22" t="s">
        <v>54</v>
      </c>
      <c r="B26" s="23" t="s">
        <v>55</v>
      </c>
      <c r="C26" s="28">
        <v>275</v>
      </c>
      <c r="D26" s="28">
        <v>275</v>
      </c>
      <c r="F26" s="22" t="s">
        <v>56</v>
      </c>
      <c r="G26" s="23" t="s">
        <v>57</v>
      </c>
      <c r="H26" s="26">
        <v>-5745.9409999999998</v>
      </c>
      <c r="I26" s="26">
        <v>-5742</v>
      </c>
    </row>
    <row r="27" spans="1:9" x14ac:dyDescent="0.2">
      <c r="A27" s="22" t="s">
        <v>58</v>
      </c>
      <c r="B27" s="23" t="s">
        <v>59</v>
      </c>
      <c r="C27" s="29">
        <v>279</v>
      </c>
      <c r="D27" s="29">
        <v>266</v>
      </c>
      <c r="F27" s="19" t="s">
        <v>60</v>
      </c>
      <c r="G27" s="20" t="s">
        <v>61</v>
      </c>
      <c r="H27" s="27">
        <f>SUM(H25:H26)</f>
        <v>-5745.9409999999998</v>
      </c>
      <c r="I27" s="27">
        <f>SUM(I25:I26)</f>
        <v>-5439</v>
      </c>
    </row>
    <row r="28" spans="1:9" x14ac:dyDescent="0.2">
      <c r="A28" s="187" t="s">
        <v>62</v>
      </c>
      <c r="B28" s="190" t="s">
        <v>63</v>
      </c>
      <c r="C28" s="207">
        <v>410.3</v>
      </c>
      <c r="D28" s="207">
        <v>422</v>
      </c>
      <c r="F28" s="19" t="s">
        <v>64</v>
      </c>
      <c r="G28" s="20" t="s">
        <v>65</v>
      </c>
      <c r="H28" s="21">
        <v>156.30000000000001</v>
      </c>
      <c r="I28" s="21">
        <v>-831</v>
      </c>
    </row>
    <row r="29" spans="1:9" x14ac:dyDescent="0.2">
      <c r="A29" s="189"/>
      <c r="B29" s="192"/>
      <c r="C29" s="208"/>
      <c r="D29" s="208"/>
      <c r="F29" s="19" t="s">
        <v>66</v>
      </c>
      <c r="G29" s="20" t="s">
        <v>67</v>
      </c>
      <c r="H29" s="27">
        <f>H28+H27+H23+H15+H14+H13</f>
        <v>-17083.559999999998</v>
      </c>
      <c r="I29" s="27">
        <f>I28+I27+I23+I15+I14+I13</f>
        <v>-17735</v>
      </c>
    </row>
    <row r="30" spans="1:9" x14ac:dyDescent="0.2">
      <c r="A30" s="22" t="s">
        <v>68</v>
      </c>
      <c r="B30" s="23" t="s">
        <v>69</v>
      </c>
      <c r="C30" s="25">
        <v>593.29999999999995</v>
      </c>
      <c r="D30" s="25">
        <v>581</v>
      </c>
      <c r="F30" s="19" t="s">
        <v>70</v>
      </c>
      <c r="G30" s="23"/>
      <c r="H30" s="25"/>
      <c r="I30" s="25"/>
    </row>
    <row r="31" spans="1:9" x14ac:dyDescent="0.2">
      <c r="A31" s="201" t="s">
        <v>71</v>
      </c>
      <c r="B31" s="203" t="s">
        <v>72</v>
      </c>
      <c r="C31" s="209">
        <v>3123</v>
      </c>
      <c r="D31" s="209">
        <v>3799</v>
      </c>
      <c r="F31" s="30" t="s">
        <v>73</v>
      </c>
      <c r="G31" s="23" t="s">
        <v>74</v>
      </c>
      <c r="H31" s="25">
        <v>449.47800000000001</v>
      </c>
      <c r="I31" s="25">
        <v>418</v>
      </c>
    </row>
    <row r="32" spans="1:9" x14ac:dyDescent="0.2">
      <c r="A32" s="202"/>
      <c r="B32" s="204"/>
      <c r="C32" s="210"/>
      <c r="D32" s="210"/>
      <c r="F32" s="30" t="s">
        <v>75</v>
      </c>
      <c r="G32" s="23" t="s">
        <v>76</v>
      </c>
      <c r="H32" s="25"/>
      <c r="I32" s="25"/>
    </row>
    <row r="33" spans="1:10" x14ac:dyDescent="0.2">
      <c r="A33" s="22" t="s">
        <v>40</v>
      </c>
      <c r="B33" s="23" t="s">
        <v>77</v>
      </c>
      <c r="C33" s="25"/>
      <c r="D33" s="25"/>
      <c r="F33" s="30" t="s">
        <v>78</v>
      </c>
      <c r="G33" s="23" t="s">
        <v>79</v>
      </c>
      <c r="H33" s="25"/>
      <c r="I33" s="25"/>
    </row>
    <row r="34" spans="1:10" x14ac:dyDescent="0.2">
      <c r="A34" s="31" t="s">
        <v>80</v>
      </c>
      <c r="B34" s="20" t="s">
        <v>81</v>
      </c>
      <c r="C34" s="21">
        <f>SUM(C26:C32)</f>
        <v>4680.6000000000004</v>
      </c>
      <c r="D34" s="21">
        <f>SUM(D26:D32)</f>
        <v>5343</v>
      </c>
      <c r="F34" s="30" t="s">
        <v>82</v>
      </c>
      <c r="G34" s="23" t="s">
        <v>83</v>
      </c>
      <c r="H34" s="25"/>
      <c r="I34" s="25"/>
    </row>
    <row r="35" spans="1:10" x14ac:dyDescent="0.2">
      <c r="A35" s="22" t="s">
        <v>84</v>
      </c>
      <c r="B35" s="23"/>
      <c r="C35" s="25"/>
      <c r="D35" s="25"/>
      <c r="F35" s="19" t="s">
        <v>85</v>
      </c>
      <c r="G35" s="20" t="s">
        <v>86</v>
      </c>
      <c r="H35" s="21">
        <f>SUM(H31:H34)-H33</f>
        <v>449.47800000000001</v>
      </c>
      <c r="I35" s="21">
        <f>SUM(I31:I34)-I33</f>
        <v>418</v>
      </c>
    </row>
    <row r="36" spans="1:10" x14ac:dyDescent="0.2">
      <c r="A36" s="22" t="s">
        <v>87</v>
      </c>
      <c r="B36" s="23" t="s">
        <v>88</v>
      </c>
      <c r="C36" s="25"/>
      <c r="D36" s="25"/>
      <c r="F36" s="19" t="s">
        <v>89</v>
      </c>
      <c r="G36" s="20"/>
      <c r="H36" s="21"/>
      <c r="I36" s="21"/>
    </row>
    <row r="37" spans="1:10" x14ac:dyDescent="0.2">
      <c r="A37" s="22" t="s">
        <v>90</v>
      </c>
      <c r="B37" s="23" t="s">
        <v>91</v>
      </c>
      <c r="C37" s="25"/>
      <c r="D37" s="25"/>
      <c r="F37" s="211" t="s">
        <v>92</v>
      </c>
      <c r="G37" s="197" t="s">
        <v>93</v>
      </c>
      <c r="H37" s="198">
        <v>0</v>
      </c>
      <c r="I37" s="198">
        <v>0</v>
      </c>
    </row>
    <row r="38" spans="1:10" x14ac:dyDescent="0.2">
      <c r="A38" s="201" t="s">
        <v>94</v>
      </c>
      <c r="B38" s="203" t="s">
        <v>95</v>
      </c>
      <c r="C38" s="209"/>
      <c r="D38" s="209"/>
      <c r="F38" s="211"/>
      <c r="G38" s="197"/>
      <c r="H38" s="198"/>
      <c r="I38" s="198"/>
    </row>
    <row r="39" spans="1:10" x14ac:dyDescent="0.2">
      <c r="A39" s="202"/>
      <c r="B39" s="204"/>
      <c r="C39" s="210"/>
      <c r="D39" s="210"/>
      <c r="F39" s="30" t="s">
        <v>96</v>
      </c>
      <c r="G39" s="23" t="s">
        <v>97</v>
      </c>
      <c r="H39" s="25"/>
      <c r="I39" s="25"/>
    </row>
    <row r="40" spans="1:10" x14ac:dyDescent="0.2">
      <c r="A40" s="201" t="s">
        <v>98</v>
      </c>
      <c r="B40" s="203" t="s">
        <v>99</v>
      </c>
      <c r="C40" s="209"/>
      <c r="D40" s="209"/>
      <c r="F40" s="30" t="s">
        <v>100</v>
      </c>
      <c r="G40" s="23" t="s">
        <v>101</v>
      </c>
      <c r="H40" s="25"/>
      <c r="I40" s="25"/>
    </row>
    <row r="41" spans="1:10" x14ac:dyDescent="0.2">
      <c r="A41" s="202"/>
      <c r="B41" s="204"/>
      <c r="C41" s="210"/>
      <c r="D41" s="210"/>
      <c r="F41" s="19" t="s">
        <v>102</v>
      </c>
      <c r="G41" s="23" t="s">
        <v>103</v>
      </c>
      <c r="H41" s="25">
        <f>SUM(H42:H43)</f>
        <v>1708</v>
      </c>
      <c r="I41" s="25">
        <f>SUM(I42:I43)</f>
        <v>2606</v>
      </c>
      <c r="J41" s="32"/>
    </row>
    <row r="42" spans="1:10" x14ac:dyDescent="0.2">
      <c r="A42" s="22" t="s">
        <v>104</v>
      </c>
      <c r="B42" s="23" t="s">
        <v>105</v>
      </c>
      <c r="C42" s="25"/>
      <c r="D42" s="25"/>
      <c r="F42" s="30" t="s">
        <v>96</v>
      </c>
      <c r="G42" s="23" t="s">
        <v>106</v>
      </c>
      <c r="H42" s="25">
        <v>1025</v>
      </c>
      <c r="I42" s="25">
        <v>1025</v>
      </c>
    </row>
    <row r="43" spans="1:10" x14ac:dyDescent="0.2">
      <c r="A43" s="22" t="s">
        <v>107</v>
      </c>
      <c r="B43" s="23" t="s">
        <v>108</v>
      </c>
      <c r="C43" s="25"/>
      <c r="D43" s="25"/>
      <c r="F43" s="30" t="s">
        <v>100</v>
      </c>
      <c r="G43" s="23" t="s">
        <v>109</v>
      </c>
      <c r="H43" s="25">
        <v>683</v>
      </c>
      <c r="I43" s="25">
        <v>1581</v>
      </c>
    </row>
    <row r="44" spans="1:10" x14ac:dyDescent="0.2">
      <c r="A44" s="22" t="s">
        <v>110</v>
      </c>
      <c r="B44" s="23" t="s">
        <v>111</v>
      </c>
      <c r="C44" s="25"/>
      <c r="D44" s="25"/>
      <c r="F44" s="30" t="s">
        <v>112</v>
      </c>
      <c r="G44" s="23" t="s">
        <v>113</v>
      </c>
      <c r="H44" s="25">
        <v>0</v>
      </c>
      <c r="I44" s="25">
        <v>0</v>
      </c>
    </row>
    <row r="45" spans="1:10" x14ac:dyDescent="0.2">
      <c r="A45" s="19" t="s">
        <v>114</v>
      </c>
      <c r="B45" s="20" t="s">
        <v>115</v>
      </c>
      <c r="C45" s="21">
        <f>SUM(C36:C44)</f>
        <v>0</v>
      </c>
      <c r="D45" s="21">
        <f>SUM(D36:D44)</f>
        <v>0</v>
      </c>
      <c r="F45" s="30" t="s">
        <v>96</v>
      </c>
      <c r="G45" s="23" t="s">
        <v>116</v>
      </c>
      <c r="H45" s="25"/>
      <c r="I45" s="25"/>
    </row>
    <row r="46" spans="1:10" x14ac:dyDescent="0.2">
      <c r="A46" s="19" t="s">
        <v>117</v>
      </c>
      <c r="B46" s="20" t="s">
        <v>118</v>
      </c>
      <c r="C46" s="21">
        <v>961.43499999999995</v>
      </c>
      <c r="D46" s="21">
        <v>1003</v>
      </c>
      <c r="F46" s="30" t="s">
        <v>100</v>
      </c>
      <c r="G46" s="23" t="s">
        <v>119</v>
      </c>
      <c r="H46" s="25"/>
      <c r="I46" s="25"/>
    </row>
    <row r="47" spans="1:10" x14ac:dyDescent="0.2">
      <c r="A47" s="19" t="s">
        <v>85</v>
      </c>
      <c r="B47" s="20" t="s">
        <v>120</v>
      </c>
      <c r="C47" s="21">
        <f>C46+C45+C34+C23</f>
        <v>5796.0349999999999</v>
      </c>
      <c r="D47" s="21">
        <f>D46+D45+D34+D23</f>
        <v>6416</v>
      </c>
      <c r="F47" s="19" t="s">
        <v>121</v>
      </c>
      <c r="G47" s="23" t="s">
        <v>122</v>
      </c>
      <c r="H47" s="25">
        <f>SUM(H48:H49)</f>
        <v>14148.940999999999</v>
      </c>
      <c r="I47" s="25">
        <f>SUM(I48:I49)</f>
        <v>14086</v>
      </c>
    </row>
    <row r="48" spans="1:10" x14ac:dyDescent="0.2">
      <c r="A48" s="19" t="s">
        <v>123</v>
      </c>
      <c r="B48" s="23"/>
      <c r="C48" s="25"/>
      <c r="D48" s="25"/>
      <c r="F48" s="30" t="s">
        <v>96</v>
      </c>
      <c r="G48" s="23" t="s">
        <v>124</v>
      </c>
      <c r="H48" s="25">
        <v>7445.33</v>
      </c>
      <c r="I48" s="25">
        <v>12736</v>
      </c>
    </row>
    <row r="49" spans="1:9" x14ac:dyDescent="0.2">
      <c r="A49" s="19" t="s">
        <v>125</v>
      </c>
      <c r="B49" s="23"/>
      <c r="C49" s="25"/>
      <c r="D49" s="25"/>
      <c r="F49" s="30" t="s">
        <v>100</v>
      </c>
      <c r="G49" s="23" t="s">
        <v>126</v>
      </c>
      <c r="H49" s="25">
        <v>6703.6109999999999</v>
      </c>
      <c r="I49" s="25">
        <v>1350</v>
      </c>
    </row>
    <row r="50" spans="1:9" x14ac:dyDescent="0.2">
      <c r="A50" s="30" t="s">
        <v>127</v>
      </c>
      <c r="B50" s="23" t="s">
        <v>128</v>
      </c>
      <c r="C50" s="25">
        <v>1493.761</v>
      </c>
      <c r="D50" s="25">
        <v>1901</v>
      </c>
      <c r="F50" s="19" t="s">
        <v>129</v>
      </c>
      <c r="G50" s="23" t="s">
        <v>130</v>
      </c>
      <c r="H50" s="25">
        <v>0</v>
      </c>
      <c r="I50" s="25">
        <v>0</v>
      </c>
    </row>
    <row r="51" spans="1:9" x14ac:dyDescent="0.2">
      <c r="A51" s="30" t="s">
        <v>131</v>
      </c>
      <c r="B51" s="23" t="s">
        <v>132</v>
      </c>
      <c r="C51" s="25"/>
      <c r="D51" s="25"/>
      <c r="F51" s="30" t="s">
        <v>96</v>
      </c>
      <c r="G51" s="23" t="s">
        <v>133</v>
      </c>
      <c r="H51" s="25"/>
      <c r="I51" s="25"/>
    </row>
    <row r="52" spans="1:9" x14ac:dyDescent="0.2">
      <c r="A52" s="201" t="s">
        <v>134</v>
      </c>
      <c r="B52" s="203" t="s">
        <v>135</v>
      </c>
      <c r="C52" s="209"/>
      <c r="D52" s="209"/>
      <c r="F52" s="30" t="s">
        <v>100</v>
      </c>
      <c r="G52" s="23" t="s">
        <v>136</v>
      </c>
      <c r="H52" s="25"/>
      <c r="I52" s="25"/>
    </row>
    <row r="53" spans="1:9" x14ac:dyDescent="0.2">
      <c r="A53" s="202"/>
      <c r="B53" s="204"/>
      <c r="C53" s="210"/>
      <c r="D53" s="210"/>
      <c r="F53" s="19" t="s">
        <v>137</v>
      </c>
      <c r="G53" s="23" t="s">
        <v>138</v>
      </c>
      <c r="H53" s="25">
        <f>SUM(H54:H55)</f>
        <v>7707</v>
      </c>
      <c r="I53" s="25">
        <f>SUM(I54:I55)</f>
        <v>8135</v>
      </c>
    </row>
    <row r="54" spans="1:9" x14ac:dyDescent="0.2">
      <c r="A54" s="22" t="s">
        <v>139</v>
      </c>
      <c r="B54" s="23" t="s">
        <v>140</v>
      </c>
      <c r="C54" s="25">
        <f>SUM(C55:C56)</f>
        <v>0</v>
      </c>
      <c r="D54" s="25"/>
      <c r="F54" s="30" t="s">
        <v>96</v>
      </c>
      <c r="G54" s="23" t="s">
        <v>141</v>
      </c>
      <c r="H54" s="25">
        <v>7707</v>
      </c>
      <c r="I54" s="25">
        <v>5135</v>
      </c>
    </row>
    <row r="55" spans="1:9" x14ac:dyDescent="0.2">
      <c r="A55" s="22" t="s">
        <v>142</v>
      </c>
      <c r="B55" s="23" t="s">
        <v>143</v>
      </c>
      <c r="C55" s="25"/>
      <c r="D55" s="25"/>
      <c r="F55" s="30" t="s">
        <v>100</v>
      </c>
      <c r="G55" s="23" t="s">
        <v>144</v>
      </c>
      <c r="H55" s="25"/>
      <c r="I55" s="25">
        <v>3000</v>
      </c>
    </row>
    <row r="56" spans="1:9" x14ac:dyDescent="0.2">
      <c r="A56" s="22" t="s">
        <v>145</v>
      </c>
      <c r="B56" s="23" t="s">
        <v>146</v>
      </c>
      <c r="C56" s="25"/>
      <c r="D56" s="25"/>
      <c r="F56" s="212" t="s">
        <v>147</v>
      </c>
      <c r="G56" s="197" t="s">
        <v>148</v>
      </c>
      <c r="H56" s="198">
        <v>0</v>
      </c>
      <c r="I56" s="198">
        <v>0</v>
      </c>
    </row>
    <row r="57" spans="1:9" x14ac:dyDescent="0.2">
      <c r="A57" s="22" t="s">
        <v>149</v>
      </c>
      <c r="B57" s="23" t="s">
        <v>150</v>
      </c>
      <c r="C57" s="25"/>
      <c r="D57" s="25"/>
      <c r="F57" s="212"/>
      <c r="G57" s="197"/>
      <c r="H57" s="198"/>
      <c r="I57" s="198"/>
    </row>
    <row r="58" spans="1:9" x14ac:dyDescent="0.2">
      <c r="A58" s="19" t="s">
        <v>44</v>
      </c>
      <c r="B58" s="20" t="s">
        <v>151</v>
      </c>
      <c r="C58" s="21">
        <f>C50+C51+C54+C57</f>
        <v>1493.761</v>
      </c>
      <c r="D58" s="21">
        <f>D50+D51+D54+D57</f>
        <v>1901</v>
      </c>
      <c r="F58" s="30" t="s">
        <v>96</v>
      </c>
      <c r="G58" s="23" t="s">
        <v>152</v>
      </c>
      <c r="H58" s="25"/>
      <c r="I58" s="25"/>
    </row>
    <row r="59" spans="1:9" x14ac:dyDescent="0.2">
      <c r="A59" s="22" t="s">
        <v>153</v>
      </c>
      <c r="B59" s="23"/>
      <c r="C59" s="25"/>
      <c r="D59" s="25"/>
      <c r="F59" s="30" t="s">
        <v>100</v>
      </c>
      <c r="G59" s="23" t="s">
        <v>154</v>
      </c>
      <c r="H59" s="25"/>
      <c r="I59" s="25"/>
    </row>
    <row r="60" spans="1:9" x14ac:dyDescent="0.2">
      <c r="A60" s="22" t="s">
        <v>155</v>
      </c>
      <c r="B60" s="23" t="s">
        <v>156</v>
      </c>
      <c r="C60" s="25">
        <v>4931.9229999999998</v>
      </c>
      <c r="D60" s="25">
        <v>3542</v>
      </c>
      <c r="F60" s="19" t="s">
        <v>157</v>
      </c>
      <c r="G60" s="23" t="s">
        <v>158</v>
      </c>
      <c r="H60" s="25">
        <f>SUM(H61:H62)</f>
        <v>14187.773999999999</v>
      </c>
      <c r="I60" s="25">
        <f>SUM(I61:I62)</f>
        <v>13040</v>
      </c>
    </row>
    <row r="61" spans="1:9" x14ac:dyDescent="0.2">
      <c r="A61" s="22" t="s">
        <v>159</v>
      </c>
      <c r="B61" s="23" t="s">
        <v>160</v>
      </c>
      <c r="C61" s="25"/>
      <c r="D61" s="25"/>
      <c r="F61" s="30" t="s">
        <v>96</v>
      </c>
      <c r="G61" s="23" t="s">
        <v>161</v>
      </c>
      <c r="H61" s="33">
        <v>2914.2929999999997</v>
      </c>
      <c r="I61" s="33">
        <v>2275</v>
      </c>
    </row>
    <row r="62" spans="1:9" x14ac:dyDescent="0.2">
      <c r="A62" s="22" t="s">
        <v>162</v>
      </c>
      <c r="B62" s="23" t="s">
        <v>163</v>
      </c>
      <c r="C62" s="25">
        <v>36.371000000000002</v>
      </c>
      <c r="D62" s="25"/>
      <c r="F62" s="30" t="s">
        <v>100</v>
      </c>
      <c r="G62" s="23" t="s">
        <v>164</v>
      </c>
      <c r="H62" s="25">
        <v>11273.481</v>
      </c>
      <c r="I62" s="25">
        <v>10765</v>
      </c>
    </row>
    <row r="63" spans="1:9" x14ac:dyDescent="0.2">
      <c r="A63" s="22" t="s">
        <v>159</v>
      </c>
      <c r="B63" s="23" t="s">
        <v>165</v>
      </c>
      <c r="C63" s="25"/>
      <c r="D63" s="25"/>
      <c r="F63" s="34" t="s">
        <v>166</v>
      </c>
      <c r="G63" s="23"/>
      <c r="H63" s="25"/>
      <c r="I63" s="25"/>
    </row>
    <row r="64" spans="1:9" x14ac:dyDescent="0.2">
      <c r="A64" s="201" t="s">
        <v>167</v>
      </c>
      <c r="B64" s="203" t="s">
        <v>168</v>
      </c>
      <c r="C64" s="209"/>
      <c r="D64" s="209"/>
      <c r="F64" s="30" t="s">
        <v>169</v>
      </c>
      <c r="G64" s="23" t="s">
        <v>170</v>
      </c>
      <c r="H64" s="25">
        <f>SUM(H65:H66)</f>
        <v>835.51400000000001</v>
      </c>
      <c r="I64" s="25">
        <f>SUM(I65:I66)</f>
        <v>873</v>
      </c>
    </row>
    <row r="65" spans="1:9" x14ac:dyDescent="0.2">
      <c r="A65" s="202"/>
      <c r="B65" s="204"/>
      <c r="C65" s="210"/>
      <c r="D65" s="210"/>
      <c r="F65" s="30" t="s">
        <v>171</v>
      </c>
      <c r="G65" s="23" t="s">
        <v>172</v>
      </c>
      <c r="H65" s="25">
        <v>835.51400000000001</v>
      </c>
      <c r="I65" s="25">
        <v>873</v>
      </c>
    </row>
    <row r="66" spans="1:9" x14ac:dyDescent="0.2">
      <c r="A66" s="22" t="s">
        <v>159</v>
      </c>
      <c r="B66" s="23" t="s">
        <v>173</v>
      </c>
      <c r="C66" s="25"/>
      <c r="D66" s="25"/>
      <c r="F66" s="30" t="s">
        <v>174</v>
      </c>
      <c r="G66" s="23" t="s">
        <v>175</v>
      </c>
      <c r="H66" s="25"/>
      <c r="I66" s="25"/>
    </row>
    <row r="67" spans="1:9" x14ac:dyDescent="0.2">
      <c r="A67" s="22" t="s">
        <v>176</v>
      </c>
      <c r="B67" s="23" t="s">
        <v>177</v>
      </c>
      <c r="C67" s="25">
        <v>8735.1</v>
      </c>
      <c r="D67" s="25">
        <v>8472</v>
      </c>
      <c r="F67" s="30" t="s">
        <v>178</v>
      </c>
      <c r="G67" s="23" t="s">
        <v>179</v>
      </c>
      <c r="H67" s="25">
        <f>SUM(H68:H69)</f>
        <v>304.32100000000003</v>
      </c>
      <c r="I67" s="25">
        <f>SUM(I68:I69)</f>
        <v>312</v>
      </c>
    </row>
    <row r="68" spans="1:9" x14ac:dyDescent="0.2">
      <c r="A68" s="22" t="s">
        <v>159</v>
      </c>
      <c r="B68" s="23" t="s">
        <v>180</v>
      </c>
      <c r="C68" s="25">
        <v>2313.799</v>
      </c>
      <c r="D68" s="25">
        <v>2454</v>
      </c>
      <c r="F68" s="30" t="s">
        <v>171</v>
      </c>
      <c r="G68" s="23" t="s">
        <v>181</v>
      </c>
      <c r="H68" s="25">
        <v>304.32100000000003</v>
      </c>
      <c r="I68" s="25">
        <v>312</v>
      </c>
    </row>
    <row r="69" spans="1:9" x14ac:dyDescent="0.2">
      <c r="A69" s="31" t="s">
        <v>80</v>
      </c>
      <c r="B69" s="20" t="s">
        <v>182</v>
      </c>
      <c r="C69" s="21">
        <f>SUM(C60:C67)-C61</f>
        <v>13703.394</v>
      </c>
      <c r="D69" s="21">
        <f>SUM(D60:D67)-D61</f>
        <v>12014</v>
      </c>
      <c r="F69" s="30" t="s">
        <v>174</v>
      </c>
      <c r="G69" s="23" t="s">
        <v>183</v>
      </c>
      <c r="H69" s="25"/>
      <c r="I69" s="25"/>
    </row>
    <row r="70" spans="1:9" x14ac:dyDescent="0.2">
      <c r="A70" s="22" t="s">
        <v>184</v>
      </c>
      <c r="B70" s="23"/>
      <c r="C70" s="25"/>
      <c r="D70" s="25"/>
      <c r="F70" s="30" t="s">
        <v>185</v>
      </c>
      <c r="G70" s="23" t="s">
        <v>186</v>
      </c>
      <c r="H70" s="25">
        <f>H71+H72</f>
        <v>12106.219000000001</v>
      </c>
      <c r="I70" s="25">
        <f>I71+I72</f>
        <v>11507</v>
      </c>
    </row>
    <row r="71" spans="1:9" x14ac:dyDescent="0.2">
      <c r="A71" s="22" t="s">
        <v>87</v>
      </c>
      <c r="B71" s="23" t="s">
        <v>187</v>
      </c>
      <c r="C71" s="25"/>
      <c r="D71" s="25"/>
      <c r="F71" s="30" t="s">
        <v>171</v>
      </c>
      <c r="G71" s="23" t="s">
        <v>188</v>
      </c>
      <c r="H71" s="25">
        <v>1544.896</v>
      </c>
      <c r="I71" s="25">
        <v>742</v>
      </c>
    </row>
    <row r="72" spans="1:9" x14ac:dyDescent="0.2">
      <c r="A72" s="22" t="s">
        <v>110</v>
      </c>
      <c r="B72" s="23" t="s">
        <v>189</v>
      </c>
      <c r="C72" s="25"/>
      <c r="D72" s="25"/>
      <c r="F72" s="30" t="s">
        <v>174</v>
      </c>
      <c r="G72" s="23" t="s">
        <v>190</v>
      </c>
      <c r="H72" s="25">
        <v>10561.323</v>
      </c>
      <c r="I72" s="25">
        <v>10765</v>
      </c>
    </row>
    <row r="73" spans="1:9" x14ac:dyDescent="0.2">
      <c r="A73" s="22" t="s">
        <v>191</v>
      </c>
      <c r="B73" s="23" t="s">
        <v>192</v>
      </c>
      <c r="C73" s="25"/>
      <c r="D73" s="25"/>
      <c r="F73" s="19" t="s">
        <v>193</v>
      </c>
      <c r="G73" s="20" t="s">
        <v>194</v>
      </c>
      <c r="H73" s="21">
        <f>SUM(H74:H75)</f>
        <v>37751.714999999997</v>
      </c>
      <c r="I73" s="21">
        <f>SUM(I74:I75)</f>
        <v>37867</v>
      </c>
    </row>
    <row r="74" spans="1:9" x14ac:dyDescent="0.2">
      <c r="A74" s="19" t="s">
        <v>114</v>
      </c>
      <c r="B74" s="20" t="s">
        <v>195</v>
      </c>
      <c r="C74" s="21">
        <f>SUM(C71:C73)</f>
        <v>0</v>
      </c>
      <c r="D74" s="21">
        <f>SUM(D71:D73)</f>
        <v>0</v>
      </c>
      <c r="F74" s="30" t="s">
        <v>196</v>
      </c>
      <c r="G74" s="23" t="s">
        <v>197</v>
      </c>
      <c r="H74" s="25">
        <f>H61+H48+H42+H54</f>
        <v>19091.623</v>
      </c>
      <c r="I74" s="25">
        <f>I61+I48+I42+I54</f>
        <v>21171</v>
      </c>
    </row>
    <row r="75" spans="1:9" x14ac:dyDescent="0.2">
      <c r="A75" s="19" t="s">
        <v>198</v>
      </c>
      <c r="B75" s="23"/>
      <c r="C75" s="25"/>
      <c r="D75" s="25"/>
      <c r="F75" s="30" t="s">
        <v>199</v>
      </c>
      <c r="G75" s="23" t="s">
        <v>200</v>
      </c>
      <c r="H75" s="25">
        <f>H62+H49+H43+H55</f>
        <v>18660.092000000001</v>
      </c>
      <c r="I75" s="25">
        <f>I62+I49+I43+I55</f>
        <v>16696</v>
      </c>
    </row>
    <row r="76" spans="1:9" x14ac:dyDescent="0.2">
      <c r="A76" s="22" t="s">
        <v>201</v>
      </c>
      <c r="B76" s="23" t="s">
        <v>202</v>
      </c>
      <c r="C76" s="25">
        <f>SUM(C77:C81)</f>
        <v>124.53200000000001</v>
      </c>
      <c r="D76" s="25">
        <f>SUM(D77:D81)</f>
        <v>219</v>
      </c>
      <c r="F76" s="19" t="s">
        <v>203</v>
      </c>
      <c r="G76" s="20"/>
      <c r="H76" s="21"/>
      <c r="I76" s="21"/>
    </row>
    <row r="77" spans="1:9" x14ac:dyDescent="0.2">
      <c r="A77" s="22" t="s">
        <v>204</v>
      </c>
      <c r="B77" s="23" t="s">
        <v>205</v>
      </c>
      <c r="C77" s="25">
        <v>35.353000000000002</v>
      </c>
      <c r="D77" s="25">
        <v>54</v>
      </c>
      <c r="F77" s="30" t="s">
        <v>206</v>
      </c>
      <c r="G77" s="23" t="s">
        <v>207</v>
      </c>
      <c r="H77" s="25"/>
      <c r="I77" s="25"/>
    </row>
    <row r="78" spans="1:9" x14ac:dyDescent="0.2">
      <c r="A78" s="22" t="s">
        <v>208</v>
      </c>
      <c r="B78" s="23" t="s">
        <v>209</v>
      </c>
      <c r="C78" s="25"/>
      <c r="D78" s="25"/>
      <c r="F78" s="30" t="s">
        <v>210</v>
      </c>
      <c r="G78" s="23" t="s">
        <v>211</v>
      </c>
      <c r="H78" s="25"/>
      <c r="I78" s="25"/>
    </row>
    <row r="79" spans="1:9" x14ac:dyDescent="0.2">
      <c r="A79" s="22" t="s">
        <v>212</v>
      </c>
      <c r="B79" s="23" t="s">
        <v>213</v>
      </c>
      <c r="C79" s="25">
        <v>67.179000000000002</v>
      </c>
      <c r="D79" s="25">
        <v>165</v>
      </c>
      <c r="F79" s="19" t="s">
        <v>214</v>
      </c>
      <c r="G79" s="20" t="s">
        <v>215</v>
      </c>
      <c r="H79" s="21">
        <f>SUM(H77:H78)</f>
        <v>0</v>
      </c>
      <c r="I79" s="21">
        <f>SUM(I77:I78)</f>
        <v>0</v>
      </c>
    </row>
    <row r="80" spans="1:9" x14ac:dyDescent="0.2">
      <c r="A80" s="22" t="s">
        <v>216</v>
      </c>
      <c r="B80" s="23" t="s">
        <v>217</v>
      </c>
      <c r="C80" s="25">
        <v>22</v>
      </c>
      <c r="D80" s="25"/>
      <c r="F80" s="35"/>
      <c r="G80" s="36"/>
      <c r="H80" s="37"/>
      <c r="I80" s="38"/>
    </row>
    <row r="81" spans="1:9" x14ac:dyDescent="0.2">
      <c r="A81" s="22" t="s">
        <v>218</v>
      </c>
      <c r="B81" s="23" t="s">
        <v>219</v>
      </c>
      <c r="C81" s="25"/>
      <c r="D81" s="25"/>
      <c r="F81" s="35"/>
      <c r="G81" s="36"/>
      <c r="H81" s="37"/>
      <c r="I81" s="38"/>
    </row>
    <row r="82" spans="1:9" x14ac:dyDescent="0.2">
      <c r="A82" s="22" t="s">
        <v>220</v>
      </c>
      <c r="B82" s="23" t="s">
        <v>221</v>
      </c>
      <c r="C82" s="25">
        <f>SUM(C84:C86)</f>
        <v>0</v>
      </c>
      <c r="D82" s="25">
        <f>SUM(D84:D86)</f>
        <v>0</v>
      </c>
      <c r="F82" s="35"/>
      <c r="G82" s="36"/>
      <c r="H82" s="37"/>
      <c r="I82" s="38"/>
    </row>
    <row r="83" spans="1:9" x14ac:dyDescent="0.2">
      <c r="A83" s="22" t="s">
        <v>204</v>
      </c>
      <c r="B83" s="23" t="s">
        <v>222</v>
      </c>
      <c r="C83" s="25"/>
      <c r="D83" s="25"/>
      <c r="F83" s="35"/>
      <c r="G83" s="36"/>
      <c r="H83" s="37"/>
      <c r="I83" s="38"/>
    </row>
    <row r="84" spans="1:9" x14ac:dyDescent="0.2">
      <c r="A84" s="22" t="s">
        <v>208</v>
      </c>
      <c r="B84" s="23" t="s">
        <v>223</v>
      </c>
      <c r="C84" s="25"/>
      <c r="D84" s="25"/>
      <c r="F84" s="35"/>
      <c r="G84" s="36"/>
      <c r="H84" s="37"/>
      <c r="I84" s="38"/>
    </row>
    <row r="85" spans="1:9" x14ac:dyDescent="0.2">
      <c r="A85" s="22" t="s">
        <v>224</v>
      </c>
      <c r="B85" s="23" t="s">
        <v>225</v>
      </c>
      <c r="C85" s="25"/>
      <c r="D85" s="25"/>
      <c r="F85" s="35"/>
      <c r="G85" s="36"/>
      <c r="H85" s="37"/>
      <c r="I85" s="38"/>
    </row>
    <row r="86" spans="1:9" x14ac:dyDescent="0.2">
      <c r="A86" s="22" t="s">
        <v>226</v>
      </c>
      <c r="B86" s="23" t="s">
        <v>227</v>
      </c>
      <c r="C86" s="25"/>
      <c r="D86" s="25"/>
      <c r="F86" s="35"/>
      <c r="G86" s="36"/>
      <c r="H86" s="37"/>
      <c r="I86" s="38"/>
    </row>
    <row r="87" spans="1:9" x14ac:dyDescent="0.2">
      <c r="A87" s="19" t="s">
        <v>46</v>
      </c>
      <c r="B87" s="20" t="s">
        <v>228</v>
      </c>
      <c r="C87" s="21">
        <f>C76+C82</f>
        <v>124.53200000000001</v>
      </c>
      <c r="D87" s="21">
        <f>D76+D82</f>
        <v>219</v>
      </c>
      <c r="F87" s="35"/>
      <c r="G87" s="36"/>
      <c r="H87" s="37"/>
      <c r="I87" s="38"/>
    </row>
    <row r="88" spans="1:9" x14ac:dyDescent="0.2">
      <c r="A88" s="19" t="s">
        <v>193</v>
      </c>
      <c r="B88" s="20" t="s">
        <v>229</v>
      </c>
      <c r="C88" s="21">
        <f>C87+C69+C58</f>
        <v>15321.687</v>
      </c>
      <c r="D88" s="21">
        <f>D87+D69+D58</f>
        <v>14134</v>
      </c>
      <c r="F88" s="35"/>
      <c r="G88" s="36"/>
      <c r="H88" s="37"/>
      <c r="I88" s="38"/>
    </row>
    <row r="89" spans="1:9" x14ac:dyDescent="0.2">
      <c r="A89" s="22" t="s">
        <v>230</v>
      </c>
      <c r="B89" s="23" t="s">
        <v>231</v>
      </c>
      <c r="C89" s="25"/>
      <c r="D89" s="25"/>
      <c r="F89" s="39"/>
      <c r="G89" s="40"/>
      <c r="H89" s="41"/>
      <c r="I89" s="42"/>
    </row>
    <row r="90" spans="1:9" x14ac:dyDescent="0.2">
      <c r="A90" s="19" t="s">
        <v>232</v>
      </c>
      <c r="B90" s="20" t="s">
        <v>233</v>
      </c>
      <c r="C90" s="21">
        <f>C12+C47+C88+C89</f>
        <v>21117.722000000002</v>
      </c>
      <c r="D90" s="21">
        <f>D12+D47+D88</f>
        <v>20550</v>
      </c>
      <c r="F90" s="19" t="s">
        <v>234</v>
      </c>
      <c r="G90" s="43" t="s">
        <v>235</v>
      </c>
      <c r="H90" s="21">
        <f>H79+H73+H35+H29</f>
        <v>21117.633000000002</v>
      </c>
      <c r="I90" s="21">
        <f>I79+I73+I35+I29</f>
        <v>20550</v>
      </c>
    </row>
    <row r="92" spans="1:9" s="6" customFormat="1" x14ac:dyDescent="0.2">
      <c r="B92" s="44"/>
      <c r="C92" s="3"/>
      <c r="D92" s="3"/>
      <c r="G92" s="44"/>
      <c r="H92" s="45"/>
      <c r="I92" s="3"/>
    </row>
    <row r="93" spans="1:9" s="6" customFormat="1" x14ac:dyDescent="0.2">
      <c r="A93" s="6" t="s">
        <v>463</v>
      </c>
      <c r="B93" s="46"/>
      <c r="C93" s="3"/>
      <c r="D93" s="3"/>
      <c r="F93" s="47"/>
      <c r="G93" s="213"/>
      <c r="H93" s="213"/>
      <c r="I93" s="213"/>
    </row>
    <row r="94" spans="1:9" s="6" customFormat="1" x14ac:dyDescent="0.2">
      <c r="B94" s="46"/>
      <c r="C94" s="3"/>
      <c r="D94" s="3"/>
      <c r="F94" s="47"/>
      <c r="G94" s="46"/>
      <c r="H94" s="3"/>
      <c r="I94" s="3"/>
    </row>
    <row r="95" spans="1:9" s="6" customFormat="1" ht="13.5" customHeight="1" x14ac:dyDescent="0.2">
      <c r="A95" s="48" t="s">
        <v>236</v>
      </c>
      <c r="B95" s="49"/>
      <c r="C95" s="37"/>
      <c r="D95" s="3"/>
      <c r="F95" s="47" t="s">
        <v>237</v>
      </c>
      <c r="G95" s="46"/>
      <c r="H95" s="3"/>
      <c r="I95" s="3"/>
    </row>
    <row r="96" spans="1:9" s="6" customFormat="1" x14ac:dyDescent="0.2">
      <c r="A96" s="49" t="s">
        <v>238</v>
      </c>
      <c r="B96" s="50"/>
      <c r="C96" s="51"/>
      <c r="D96" s="3"/>
      <c r="F96" s="47"/>
      <c r="G96" s="46"/>
      <c r="H96" s="52" t="s">
        <v>239</v>
      </c>
      <c r="I96" s="3"/>
    </row>
    <row r="97" spans="2:9" s="6" customFormat="1" x14ac:dyDescent="0.2">
      <c r="B97" s="46"/>
      <c r="C97" s="3"/>
      <c r="D97" s="3"/>
      <c r="F97" s="47"/>
      <c r="G97" s="213"/>
      <c r="H97" s="213"/>
      <c r="I97" s="213"/>
    </row>
    <row r="98" spans="2:9" x14ac:dyDescent="0.2">
      <c r="F98" s="53"/>
      <c r="G98" s="214"/>
      <c r="H98" s="214"/>
      <c r="I98" s="214"/>
    </row>
    <row r="99" spans="2:9" x14ac:dyDescent="0.2">
      <c r="F99" s="53"/>
      <c r="G99" s="54"/>
      <c r="H99" s="55"/>
      <c r="I99" s="55"/>
    </row>
    <row r="100" spans="2:9" x14ac:dyDescent="0.2">
      <c r="F100" s="53"/>
      <c r="G100" s="54"/>
      <c r="H100" s="55"/>
      <c r="I100" s="55"/>
    </row>
    <row r="101" spans="2:9" x14ac:dyDescent="0.2">
      <c r="F101" s="53"/>
      <c r="G101" s="54"/>
      <c r="H101" s="55"/>
      <c r="I101" s="55"/>
    </row>
    <row r="102" spans="2:9" x14ac:dyDescent="0.2">
      <c r="F102" s="53"/>
      <c r="G102" s="215"/>
      <c r="H102" s="215"/>
      <c r="I102" s="215"/>
    </row>
    <row r="103" spans="2:9" x14ac:dyDescent="0.2">
      <c r="G103" s="216"/>
      <c r="H103" s="216"/>
      <c r="I103" s="216"/>
    </row>
  </sheetData>
  <mergeCells count="60">
    <mergeCell ref="G93:I93"/>
    <mergeCell ref="G97:I97"/>
    <mergeCell ref="G98:I98"/>
    <mergeCell ref="G102:I102"/>
    <mergeCell ref="G103:I103"/>
    <mergeCell ref="F56:F57"/>
    <mergeCell ref="G56:G57"/>
    <mergeCell ref="H56:H57"/>
    <mergeCell ref="I56:I57"/>
    <mergeCell ref="A64:A65"/>
    <mergeCell ref="B64:B65"/>
    <mergeCell ref="C64:C65"/>
    <mergeCell ref="D64:D65"/>
    <mergeCell ref="A40:A41"/>
    <mergeCell ref="B40:B41"/>
    <mergeCell ref="C40:C41"/>
    <mergeCell ref="D40:D41"/>
    <mergeCell ref="A52:A53"/>
    <mergeCell ref="B52:B53"/>
    <mergeCell ref="C52:C53"/>
    <mergeCell ref="D52:D53"/>
    <mergeCell ref="H37:H38"/>
    <mergeCell ref="I37:I38"/>
    <mergeCell ref="A38:A39"/>
    <mergeCell ref="B38:B39"/>
    <mergeCell ref="C38:C39"/>
    <mergeCell ref="D38:D39"/>
    <mergeCell ref="G37:G38"/>
    <mergeCell ref="A31:A32"/>
    <mergeCell ref="B31:B32"/>
    <mergeCell ref="C31:C32"/>
    <mergeCell ref="D31:D32"/>
    <mergeCell ref="F37:F38"/>
    <mergeCell ref="A20:A21"/>
    <mergeCell ref="B20:B21"/>
    <mergeCell ref="C20:C21"/>
    <mergeCell ref="D20:D21"/>
    <mergeCell ref="A28:A29"/>
    <mergeCell ref="B28:B29"/>
    <mergeCell ref="C28:C29"/>
    <mergeCell ref="D28:D29"/>
    <mergeCell ref="H9:I9"/>
    <mergeCell ref="A16:A18"/>
    <mergeCell ref="B16:B18"/>
    <mergeCell ref="C16:C18"/>
    <mergeCell ref="D16:D18"/>
    <mergeCell ref="F16:F17"/>
    <mergeCell ref="G16:G17"/>
    <mergeCell ref="H16:H17"/>
    <mergeCell ref="I16:I17"/>
    <mergeCell ref="A9:A10"/>
    <mergeCell ref="B9:B10"/>
    <mergeCell ref="C9:D9"/>
    <mergeCell ref="F9:F10"/>
    <mergeCell ref="G9:G10"/>
    <mergeCell ref="A2:I2"/>
    <mergeCell ref="A4:I4"/>
    <mergeCell ref="A5:I5"/>
    <mergeCell ref="A8:D8"/>
    <mergeCell ref="F8:I8"/>
  </mergeCells>
  <printOptions horizontalCentered="1"/>
  <pageMargins left="0.35433070866141736" right="0" top="0.43307086614173229" bottom="0.15748031496062992" header="0" footer="0"/>
  <pageSetup paperSize="9" scale="85" orientation="landscape" blackAndWhite="1" errors="NA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40"/>
  <sheetViews>
    <sheetView topLeftCell="A2" workbookViewId="0">
      <selection activeCell="A6" sqref="A6"/>
    </sheetView>
  </sheetViews>
  <sheetFormatPr defaultRowHeight="12.75" x14ac:dyDescent="0.2"/>
  <cols>
    <col min="1" max="1" width="42.7109375" style="150" customWidth="1"/>
    <col min="2" max="16384" width="9.140625" style="150"/>
  </cols>
  <sheetData>
    <row r="1" spans="1:7" x14ac:dyDescent="0.2">
      <c r="E1" s="220" t="s">
        <v>0</v>
      </c>
      <c r="F1" s="220"/>
      <c r="G1" s="220"/>
    </row>
    <row r="2" spans="1:7" x14ac:dyDescent="0.2">
      <c r="A2" s="221" t="str">
        <f>[1]БАЛАНС!A2</f>
        <v>"ВОДОСНАБДЯВАНЕ И КАНАЛИЗАЦИЯ ДОБРИЧ" АД, гр.ДОБРИЧ</v>
      </c>
      <c r="B2" s="221"/>
      <c r="C2" s="221"/>
      <c r="D2" s="221"/>
      <c r="E2" s="221"/>
      <c r="F2" s="221"/>
      <c r="G2" s="221"/>
    </row>
    <row r="3" spans="1:7" x14ac:dyDescent="0.2">
      <c r="A3" s="151"/>
      <c r="B3" s="151"/>
      <c r="C3" s="151"/>
      <c r="D3" s="151"/>
      <c r="E3" s="151"/>
      <c r="F3" s="151"/>
      <c r="G3" s="151"/>
    </row>
    <row r="4" spans="1:7" x14ac:dyDescent="0.2">
      <c r="A4" s="222" t="s">
        <v>431</v>
      </c>
      <c r="B4" s="222"/>
      <c r="C4" s="222"/>
      <c r="D4" s="222"/>
      <c r="E4" s="222"/>
      <c r="F4" s="222"/>
      <c r="G4" s="222"/>
    </row>
    <row r="5" spans="1:7" x14ac:dyDescent="0.2">
      <c r="A5" s="223" t="s">
        <v>465</v>
      </c>
      <c r="B5" s="223"/>
      <c r="C5" s="223"/>
      <c r="D5" s="223"/>
      <c r="E5" s="223"/>
      <c r="F5" s="223"/>
      <c r="G5" s="223"/>
    </row>
    <row r="6" spans="1:7" x14ac:dyDescent="0.2">
      <c r="G6" s="151" t="s">
        <v>372</v>
      </c>
    </row>
    <row r="7" spans="1:7" x14ac:dyDescent="0.2">
      <c r="A7" s="224" t="s">
        <v>432</v>
      </c>
      <c r="B7" s="224" t="s">
        <v>433</v>
      </c>
      <c r="C7" s="224"/>
      <c r="D7" s="224"/>
      <c r="E7" s="224" t="s">
        <v>434</v>
      </c>
      <c r="F7" s="224"/>
      <c r="G7" s="224"/>
    </row>
    <row r="8" spans="1:7" ht="22.5" x14ac:dyDescent="0.2">
      <c r="A8" s="224"/>
      <c r="B8" s="152" t="s">
        <v>435</v>
      </c>
      <c r="C8" s="152" t="s">
        <v>436</v>
      </c>
      <c r="D8" s="152" t="s">
        <v>437</v>
      </c>
      <c r="E8" s="152" t="s">
        <v>435</v>
      </c>
      <c r="F8" s="152" t="s">
        <v>436</v>
      </c>
      <c r="G8" s="152" t="s">
        <v>437</v>
      </c>
    </row>
    <row r="9" spans="1:7" s="154" customFormat="1" ht="11.25" x14ac:dyDescent="0.2">
      <c r="A9" s="153" t="s">
        <v>10</v>
      </c>
      <c r="B9" s="153">
        <v>1</v>
      </c>
      <c r="C9" s="153">
        <v>2</v>
      </c>
      <c r="D9" s="153">
        <v>3</v>
      </c>
      <c r="E9" s="153">
        <v>4</v>
      </c>
      <c r="F9" s="153">
        <v>5</v>
      </c>
      <c r="G9" s="153">
        <v>6</v>
      </c>
    </row>
    <row r="10" spans="1:7" x14ac:dyDescent="0.2">
      <c r="A10" s="155" t="s">
        <v>438</v>
      </c>
      <c r="B10" s="156"/>
      <c r="C10" s="156"/>
      <c r="D10" s="156"/>
      <c r="E10" s="156"/>
      <c r="F10" s="156"/>
      <c r="G10" s="157"/>
    </row>
    <row r="11" spans="1:7" ht="25.5" x14ac:dyDescent="0.2">
      <c r="A11" s="158" t="s">
        <v>439</v>
      </c>
      <c r="B11" s="159">
        <v>4333</v>
      </c>
      <c r="C11" s="159">
        <v>2445</v>
      </c>
      <c r="D11" s="159">
        <f>B11-C11</f>
        <v>1888</v>
      </c>
      <c r="E11" s="159">
        <v>4370</v>
      </c>
      <c r="F11" s="159">
        <v>2567</v>
      </c>
      <c r="G11" s="159">
        <f>E11-F11</f>
        <v>1803</v>
      </c>
    </row>
    <row r="12" spans="1:7" ht="38.25" x14ac:dyDescent="0.2">
      <c r="A12" s="158" t="s">
        <v>440</v>
      </c>
      <c r="B12" s="159"/>
      <c r="C12" s="159"/>
      <c r="D12" s="159"/>
      <c r="E12" s="159"/>
      <c r="F12" s="159"/>
      <c r="G12" s="159"/>
    </row>
    <row r="13" spans="1:7" ht="25.5" x14ac:dyDescent="0.2">
      <c r="A13" s="158" t="s">
        <v>441</v>
      </c>
      <c r="B13" s="159">
        <f>204.87/1000</f>
        <v>0.20487</v>
      </c>
      <c r="C13" s="159">
        <v>1440</v>
      </c>
      <c r="D13" s="159">
        <f t="shared" ref="D13:D18" si="0">B13-C13</f>
        <v>-1439.79513</v>
      </c>
      <c r="E13" s="159"/>
      <c r="F13" s="159">
        <v>1330</v>
      </c>
      <c r="G13" s="159">
        <f>E13-F13</f>
        <v>-1330</v>
      </c>
    </row>
    <row r="14" spans="1:7" ht="25.5" x14ac:dyDescent="0.2">
      <c r="A14" s="158" t="s">
        <v>442</v>
      </c>
      <c r="B14" s="159"/>
      <c r="C14" s="159"/>
      <c r="D14" s="159">
        <f t="shared" si="0"/>
        <v>0</v>
      </c>
      <c r="E14" s="159"/>
      <c r="F14" s="159">
        <v>7</v>
      </c>
      <c r="G14" s="159">
        <v>-7</v>
      </c>
    </row>
    <row r="15" spans="1:7" ht="25.5" x14ac:dyDescent="0.2">
      <c r="A15" s="158" t="s">
        <v>443</v>
      </c>
      <c r="B15" s="159"/>
      <c r="C15" s="159"/>
      <c r="D15" s="159">
        <f t="shared" si="0"/>
        <v>0</v>
      </c>
      <c r="E15" s="159"/>
      <c r="F15" s="159"/>
      <c r="G15" s="159">
        <f>E15-F15</f>
        <v>0</v>
      </c>
    </row>
    <row r="16" spans="1:7" ht="25.5" x14ac:dyDescent="0.2">
      <c r="A16" s="158" t="s">
        <v>444</v>
      </c>
      <c r="B16" s="159"/>
      <c r="C16" s="159"/>
      <c r="D16" s="159">
        <f t="shared" si="0"/>
        <v>0</v>
      </c>
      <c r="E16" s="159"/>
      <c r="F16" s="159"/>
      <c r="G16" s="159">
        <f>E16-F16</f>
        <v>0</v>
      </c>
    </row>
    <row r="17" spans="1:8" ht="14.25" customHeight="1" x14ac:dyDescent="0.2">
      <c r="A17" s="158" t="s">
        <v>445</v>
      </c>
      <c r="B17" s="159"/>
      <c r="C17" s="159"/>
      <c r="D17" s="159">
        <f t="shared" si="0"/>
        <v>0</v>
      </c>
      <c r="E17" s="159"/>
      <c r="F17" s="159"/>
      <c r="G17" s="159">
        <f>E17-F17</f>
        <v>0</v>
      </c>
    </row>
    <row r="18" spans="1:8" x14ac:dyDescent="0.2">
      <c r="A18" s="158" t="s">
        <v>446</v>
      </c>
      <c r="B18" s="159">
        <v>10</v>
      </c>
      <c r="C18" s="159">
        <v>355</v>
      </c>
      <c r="D18" s="159">
        <f t="shared" si="0"/>
        <v>-345</v>
      </c>
      <c r="E18" s="159"/>
      <c r="F18" s="159">
        <v>279</v>
      </c>
      <c r="G18" s="159">
        <f>E18-F18</f>
        <v>-279</v>
      </c>
    </row>
    <row r="19" spans="1:8" s="163" customFormat="1" ht="25.5" x14ac:dyDescent="0.2">
      <c r="A19" s="160" t="s">
        <v>447</v>
      </c>
      <c r="B19" s="161">
        <f t="shared" ref="B19:G19" si="1">SUM(B11:B18)</f>
        <v>4343.2048699999996</v>
      </c>
      <c r="C19" s="161">
        <f t="shared" si="1"/>
        <v>4240</v>
      </c>
      <c r="D19" s="161">
        <f t="shared" si="1"/>
        <v>103.20487000000003</v>
      </c>
      <c r="E19" s="161">
        <f t="shared" si="1"/>
        <v>4370</v>
      </c>
      <c r="F19" s="161">
        <f t="shared" si="1"/>
        <v>4183</v>
      </c>
      <c r="G19" s="161">
        <f t="shared" si="1"/>
        <v>187</v>
      </c>
      <c r="H19" s="162"/>
    </row>
    <row r="20" spans="1:8" x14ac:dyDescent="0.2">
      <c r="A20" s="164" t="s">
        <v>448</v>
      </c>
      <c r="B20" s="165"/>
      <c r="C20" s="165"/>
      <c r="D20" s="165"/>
      <c r="E20" s="165"/>
      <c r="F20" s="165"/>
      <c r="G20" s="166"/>
      <c r="H20" s="167"/>
    </row>
    <row r="21" spans="1:8" ht="25.5" x14ac:dyDescent="0.2">
      <c r="A21" s="168" t="s">
        <v>449</v>
      </c>
      <c r="B21" s="169"/>
      <c r="C21" s="169"/>
      <c r="D21" s="169">
        <f>B21-C21</f>
        <v>0</v>
      </c>
      <c r="E21" s="169"/>
      <c r="F21" s="169">
        <v>6</v>
      </c>
      <c r="G21" s="169">
        <f>E21-F21</f>
        <v>-6</v>
      </c>
    </row>
    <row r="22" spans="1:8" s="163" customFormat="1" ht="25.5" x14ac:dyDescent="0.2">
      <c r="A22" s="160" t="s">
        <v>450</v>
      </c>
      <c r="B22" s="170">
        <f t="shared" ref="B22:G22" si="2">SUM(B21)</f>
        <v>0</v>
      </c>
      <c r="C22" s="170">
        <f t="shared" si="2"/>
        <v>0</v>
      </c>
      <c r="D22" s="170">
        <f t="shared" si="2"/>
        <v>0</v>
      </c>
      <c r="E22" s="170">
        <f t="shared" si="2"/>
        <v>0</v>
      </c>
      <c r="F22" s="170">
        <f t="shared" si="2"/>
        <v>6</v>
      </c>
      <c r="G22" s="170">
        <f t="shared" si="2"/>
        <v>-6</v>
      </c>
    </row>
    <row r="23" spans="1:8" x14ac:dyDescent="0.2">
      <c r="A23" s="217" t="s">
        <v>451</v>
      </c>
      <c r="B23" s="218"/>
      <c r="C23" s="218"/>
      <c r="D23" s="218"/>
      <c r="E23" s="218"/>
      <c r="F23" s="218"/>
      <c r="G23" s="219"/>
    </row>
    <row r="24" spans="1:8" ht="25.5" hidden="1" x14ac:dyDescent="0.2">
      <c r="A24" s="158" t="s">
        <v>452</v>
      </c>
      <c r="B24" s="169"/>
      <c r="C24" s="169"/>
      <c r="D24" s="169">
        <f>B24-C24</f>
        <v>0</v>
      </c>
      <c r="E24" s="169"/>
      <c r="F24" s="169"/>
      <c r="G24" s="169">
        <f>E24-F24</f>
        <v>0</v>
      </c>
    </row>
    <row r="25" spans="1:8" ht="25.5" hidden="1" x14ac:dyDescent="0.2">
      <c r="A25" s="158" t="s">
        <v>453</v>
      </c>
      <c r="B25" s="169"/>
      <c r="C25" s="169"/>
      <c r="D25" s="169">
        <f t="shared" ref="D25:D30" si="3">B25-C25</f>
        <v>0</v>
      </c>
      <c r="E25" s="169"/>
      <c r="F25" s="169"/>
      <c r="G25" s="169">
        <f t="shared" ref="G25:G30" si="4">E25-F25</f>
        <v>0</v>
      </c>
    </row>
    <row r="26" spans="1:8" ht="25.5" x14ac:dyDescent="0.2">
      <c r="A26" s="158" t="s">
        <v>454</v>
      </c>
      <c r="B26" s="169"/>
      <c r="C26" s="169">
        <v>170</v>
      </c>
      <c r="D26" s="169">
        <f t="shared" si="3"/>
        <v>-170</v>
      </c>
      <c r="E26" s="169"/>
      <c r="F26" s="169">
        <v>128</v>
      </c>
      <c r="G26" s="169">
        <f t="shared" si="4"/>
        <v>-128</v>
      </c>
    </row>
    <row r="27" spans="1:8" ht="25.5" x14ac:dyDescent="0.2">
      <c r="A27" s="158" t="s">
        <v>442</v>
      </c>
      <c r="B27" s="159"/>
      <c r="C27" s="159">
        <v>25</v>
      </c>
      <c r="D27" s="169">
        <f t="shared" si="3"/>
        <v>-25</v>
      </c>
      <c r="E27" s="159"/>
      <c r="F27" s="159"/>
      <c r="G27" s="169">
        <f t="shared" si="4"/>
        <v>0</v>
      </c>
    </row>
    <row r="28" spans="1:8" ht="25.5" x14ac:dyDescent="0.2">
      <c r="A28" s="158" t="s">
        <v>455</v>
      </c>
      <c r="B28" s="159"/>
      <c r="C28" s="159"/>
      <c r="D28" s="169">
        <f t="shared" si="3"/>
        <v>0</v>
      </c>
      <c r="E28" s="159"/>
      <c r="F28" s="159">
        <v>22</v>
      </c>
      <c r="G28" s="169">
        <f t="shared" si="4"/>
        <v>-22</v>
      </c>
    </row>
    <row r="29" spans="1:8" ht="25.5" x14ac:dyDescent="0.2">
      <c r="A29" s="158" t="s">
        <v>456</v>
      </c>
      <c r="B29" s="159"/>
      <c r="C29" s="159"/>
      <c r="D29" s="159">
        <f t="shared" si="3"/>
        <v>0</v>
      </c>
      <c r="E29" s="159"/>
      <c r="F29" s="159"/>
      <c r="G29" s="159">
        <f t="shared" si="4"/>
        <v>0</v>
      </c>
    </row>
    <row r="30" spans="1:8" ht="15.75" customHeight="1" x14ac:dyDescent="0.2">
      <c r="A30" s="158" t="s">
        <v>457</v>
      </c>
      <c r="B30" s="159"/>
      <c r="C30" s="159">
        <v>2</v>
      </c>
      <c r="D30" s="159">
        <f t="shared" si="3"/>
        <v>-2</v>
      </c>
      <c r="E30" s="159"/>
      <c r="F30" s="159">
        <v>2</v>
      </c>
      <c r="G30" s="159">
        <f t="shared" si="4"/>
        <v>-2</v>
      </c>
    </row>
    <row r="31" spans="1:8" ht="25.5" x14ac:dyDescent="0.2">
      <c r="A31" s="171" t="s">
        <v>458</v>
      </c>
      <c r="B31" s="170">
        <f>SUM(B27:B30)</f>
        <v>0</v>
      </c>
      <c r="C31" s="170">
        <f>SUM(C26:C30)</f>
        <v>197</v>
      </c>
      <c r="D31" s="170">
        <f>SUM(D26:D30)</f>
        <v>-197</v>
      </c>
      <c r="E31" s="170">
        <f>SUM(E26:E30)</f>
        <v>0</v>
      </c>
      <c r="F31" s="170">
        <f>SUM(F26:F30)</f>
        <v>152</v>
      </c>
      <c r="G31" s="170">
        <f>SUM(G26:G30)</f>
        <v>-152</v>
      </c>
    </row>
    <row r="32" spans="1:8" ht="25.5" x14ac:dyDescent="0.2">
      <c r="A32" s="172" t="s">
        <v>459</v>
      </c>
      <c r="B32" s="129">
        <f>SUM(B19+B22+B31)</f>
        <v>4343.2048699999996</v>
      </c>
      <c r="C32" s="129">
        <f>SUM(C19+C22+C31)</f>
        <v>4437</v>
      </c>
      <c r="D32" s="129">
        <f>B32-C32</f>
        <v>-93.795130000000427</v>
      </c>
      <c r="E32" s="129">
        <f>SUM(E19+E22+E31)</f>
        <v>4370</v>
      </c>
      <c r="F32" s="129">
        <f>SUM(F19+F22+F31)</f>
        <v>4341</v>
      </c>
      <c r="G32" s="129">
        <f>SUM(G19+G22+G31)</f>
        <v>29</v>
      </c>
    </row>
    <row r="33" spans="1:7" ht="25.5" x14ac:dyDescent="0.2">
      <c r="A33" s="172" t="s">
        <v>460</v>
      </c>
      <c r="B33" s="141"/>
      <c r="C33" s="141"/>
      <c r="D33" s="129">
        <v>219</v>
      </c>
      <c r="E33" s="141"/>
      <c r="F33" s="141"/>
      <c r="G33" s="173">
        <v>190</v>
      </c>
    </row>
    <row r="34" spans="1:7" ht="25.5" x14ac:dyDescent="0.2">
      <c r="A34" s="174" t="s">
        <v>461</v>
      </c>
      <c r="B34" s="175"/>
      <c r="C34" s="175"/>
      <c r="D34" s="175">
        <f>D32+D33</f>
        <v>125.20486999999957</v>
      </c>
      <c r="E34" s="175"/>
      <c r="F34" s="175"/>
      <c r="G34" s="173">
        <f>G32+G33</f>
        <v>219</v>
      </c>
    </row>
    <row r="36" spans="1:7" x14ac:dyDescent="0.2">
      <c r="A36" s="176" t="s">
        <v>464</v>
      </c>
    </row>
    <row r="39" spans="1:7" x14ac:dyDescent="0.2">
      <c r="A39" s="48" t="s">
        <v>236</v>
      </c>
      <c r="D39" s="47" t="s">
        <v>237</v>
      </c>
    </row>
    <row r="40" spans="1:7" x14ac:dyDescent="0.2">
      <c r="A40" s="49" t="s">
        <v>430</v>
      </c>
      <c r="E40" s="177" t="str">
        <f>[1]БАЛАНС!H97</f>
        <v>(инж.Тодор Гикински)</v>
      </c>
    </row>
  </sheetData>
  <mergeCells count="8">
    <mergeCell ref="A23:G23"/>
    <mergeCell ref="E1:G1"/>
    <mergeCell ref="A2:G2"/>
    <mergeCell ref="A4:G4"/>
    <mergeCell ref="A5:G5"/>
    <mergeCell ref="A7:A8"/>
    <mergeCell ref="B7:D7"/>
    <mergeCell ref="E7:G7"/>
  </mergeCells>
  <printOptions horizontalCentered="1"/>
  <pageMargins left="0.55118110236220474" right="0.19685039370078741" top="0.59055118110236227" bottom="0.39370078740157483" header="0" footer="0"/>
  <pageSetup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M48"/>
  <sheetViews>
    <sheetView workbookViewId="0">
      <pane xSplit="1" topLeftCell="B1" activePane="topRight" state="frozen"/>
      <selection pane="topRight" activeCell="E15" sqref="E15"/>
    </sheetView>
  </sheetViews>
  <sheetFormatPr defaultRowHeight="12.75" x14ac:dyDescent="0.2"/>
  <cols>
    <col min="1" max="1" width="34.7109375" style="113" customWidth="1"/>
    <col min="2" max="2" width="7.5703125" style="114" customWidth="1"/>
    <col min="3" max="3" width="8.140625" style="56" bestFit="1" customWidth="1"/>
    <col min="4" max="4" width="9.28515625" style="56" bestFit="1" customWidth="1"/>
    <col min="5" max="5" width="18.140625" style="56" bestFit="1" customWidth="1"/>
    <col min="6" max="6" width="9" style="56" bestFit="1" customWidth="1"/>
    <col min="7" max="7" width="11.85546875" style="56" customWidth="1"/>
    <col min="8" max="8" width="12.5703125" style="56" customWidth="1"/>
    <col min="9" max="9" width="11" style="56" customWidth="1"/>
    <col min="10" max="12" width="10.42578125" style="56" customWidth="1"/>
    <col min="13" max="13" width="10.42578125" style="61" customWidth="1"/>
    <col min="14" max="14" width="12.5703125" style="56" customWidth="1"/>
    <col min="15" max="16384" width="9.140625" style="56"/>
  </cols>
  <sheetData>
    <row r="1" spans="1:13" x14ac:dyDescent="0.2">
      <c r="K1" s="220" t="s">
        <v>0</v>
      </c>
      <c r="L1" s="220"/>
      <c r="M1" s="220"/>
    </row>
    <row r="2" spans="1:13" x14ac:dyDescent="0.2">
      <c r="A2" s="229" t="str">
        <f>[2]Баланс!A2</f>
        <v>"ВОДОСНАБДЯВАНЕ И КАНАЛИЗАЦИЯ ДОБРИЧ" АД, гр.ДОБРИЧ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3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x14ac:dyDescent="0.2">
      <c r="A4" s="230" t="s">
        <v>371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</row>
    <row r="5" spans="1:13" s="58" customFormat="1" x14ac:dyDescent="0.2">
      <c r="A5" s="231" t="s">
        <v>467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</row>
    <row r="6" spans="1:13" x14ac:dyDescent="0.2">
      <c r="M6" s="115" t="s">
        <v>372</v>
      </c>
    </row>
    <row r="7" spans="1:13" s="116" customFormat="1" ht="26.25" customHeight="1" x14ac:dyDescent="0.2">
      <c r="A7" s="232" t="s">
        <v>373</v>
      </c>
      <c r="B7" s="234" t="s">
        <v>6</v>
      </c>
      <c r="C7" s="227" t="s">
        <v>374</v>
      </c>
      <c r="D7" s="227" t="s">
        <v>375</v>
      </c>
      <c r="E7" s="227" t="s">
        <v>376</v>
      </c>
      <c r="F7" s="225" t="s">
        <v>377</v>
      </c>
      <c r="G7" s="236"/>
      <c r="H7" s="236"/>
      <c r="I7" s="237"/>
      <c r="J7" s="225" t="s">
        <v>378</v>
      </c>
      <c r="K7" s="226"/>
      <c r="L7" s="227" t="s">
        <v>379</v>
      </c>
      <c r="M7" s="227" t="s">
        <v>380</v>
      </c>
    </row>
    <row r="8" spans="1:13" s="116" customFormat="1" ht="48" x14ac:dyDescent="0.2">
      <c r="A8" s="233"/>
      <c r="B8" s="235"/>
      <c r="C8" s="228"/>
      <c r="D8" s="228"/>
      <c r="E8" s="228"/>
      <c r="F8" s="117" t="s">
        <v>381</v>
      </c>
      <c r="G8" s="117" t="s">
        <v>382</v>
      </c>
      <c r="H8" s="117" t="s">
        <v>383</v>
      </c>
      <c r="I8" s="117" t="s">
        <v>384</v>
      </c>
      <c r="J8" s="117" t="s">
        <v>385</v>
      </c>
      <c r="K8" s="117" t="s">
        <v>386</v>
      </c>
      <c r="L8" s="228"/>
      <c r="M8" s="228"/>
    </row>
    <row r="9" spans="1:13" s="121" customFormat="1" ht="9.75" customHeight="1" x14ac:dyDescent="0.2">
      <c r="A9" s="118"/>
      <c r="B9" s="119" t="s">
        <v>11</v>
      </c>
      <c r="C9" s="120">
        <v>1</v>
      </c>
      <c r="D9" s="120">
        <v>2</v>
      </c>
      <c r="E9" s="120">
        <v>3</v>
      </c>
      <c r="F9" s="120">
        <v>4</v>
      </c>
      <c r="G9" s="120">
        <v>5</v>
      </c>
      <c r="H9" s="120">
        <v>6</v>
      </c>
      <c r="I9" s="120">
        <v>7</v>
      </c>
      <c r="J9" s="120">
        <v>8</v>
      </c>
      <c r="K9" s="120">
        <v>9</v>
      </c>
      <c r="L9" s="120">
        <v>10</v>
      </c>
      <c r="M9" s="63">
        <v>11</v>
      </c>
    </row>
    <row r="10" spans="1:13" hidden="1" x14ac:dyDescent="0.2">
      <c r="A10" s="122" t="s">
        <v>387</v>
      </c>
      <c r="B10" s="69" t="s">
        <v>388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4"/>
    </row>
    <row r="11" spans="1:13" hidden="1" x14ac:dyDescent="0.2">
      <c r="A11" s="125" t="s">
        <v>389</v>
      </c>
      <c r="B11" s="76" t="s">
        <v>390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4"/>
    </row>
    <row r="12" spans="1:13" hidden="1" x14ac:dyDescent="0.2">
      <c r="A12" s="127" t="s">
        <v>391</v>
      </c>
      <c r="B12" s="76" t="s">
        <v>392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4"/>
    </row>
    <row r="13" spans="1:13" hidden="1" x14ac:dyDescent="0.2">
      <c r="A13" s="128" t="s">
        <v>393</v>
      </c>
      <c r="B13" s="69" t="s">
        <v>388</v>
      </c>
      <c r="C13" s="129">
        <v>2445</v>
      </c>
      <c r="D13" s="129"/>
      <c r="E13" s="129"/>
      <c r="F13" s="129"/>
      <c r="G13" s="129">
        <v>-11</v>
      </c>
      <c r="H13" s="129">
        <f>SUM(H10:H12)</f>
        <v>0</v>
      </c>
      <c r="I13" s="129">
        <v>-13767</v>
      </c>
      <c r="J13" s="129">
        <f>SUM(J10:J12)</f>
        <v>0</v>
      </c>
      <c r="K13" s="129">
        <v>-4700</v>
      </c>
      <c r="L13" s="129">
        <v>107</v>
      </c>
      <c r="M13" s="130">
        <f>SUM(C13:L13)</f>
        <v>-15926</v>
      </c>
    </row>
    <row r="14" spans="1:13" hidden="1" x14ac:dyDescent="0.2">
      <c r="A14" s="131" t="s">
        <v>394</v>
      </c>
      <c r="B14" s="76"/>
      <c r="C14" s="129">
        <v>2445</v>
      </c>
      <c r="D14" s="129"/>
      <c r="E14" s="129"/>
      <c r="F14" s="129"/>
      <c r="G14" s="129"/>
      <c r="H14" s="129"/>
      <c r="I14" s="129"/>
      <c r="J14" s="129"/>
      <c r="K14" s="129"/>
      <c r="L14" s="129"/>
      <c r="M14" s="130">
        <f>SUM(C14:L14)</f>
        <v>2445</v>
      </c>
    </row>
    <row r="15" spans="1:13" x14ac:dyDescent="0.2">
      <c r="A15" s="131" t="s">
        <v>468</v>
      </c>
      <c r="B15" s="76"/>
      <c r="C15" s="129">
        <v>2445</v>
      </c>
      <c r="D15" s="129"/>
      <c r="E15" s="129"/>
      <c r="F15" s="129"/>
      <c r="G15" s="129">
        <v>-153</v>
      </c>
      <c r="H15" s="129"/>
      <c r="I15" s="129">
        <v>-13786</v>
      </c>
      <c r="J15" s="129"/>
      <c r="K15" s="129">
        <v>-5439</v>
      </c>
      <c r="L15" s="129">
        <v>-307</v>
      </c>
      <c r="M15" s="130">
        <f>SUM(C15:L15)</f>
        <v>-17240</v>
      </c>
    </row>
    <row r="16" spans="1:13" s="135" customFormat="1" x14ac:dyDescent="0.2">
      <c r="A16" s="132" t="s">
        <v>395</v>
      </c>
      <c r="B16" s="90"/>
      <c r="C16" s="90">
        <v>0</v>
      </c>
      <c r="D16" s="90">
        <v>0</v>
      </c>
      <c r="E16" s="90">
        <v>0</v>
      </c>
      <c r="F16" s="90" t="s">
        <v>396</v>
      </c>
      <c r="G16" s="133">
        <f>SUM(G18:G22)</f>
        <v>0</v>
      </c>
      <c r="H16" s="133">
        <f>SUM(H18:H22)</f>
        <v>0</v>
      </c>
      <c r="I16" s="133">
        <f>SUM(I18:I22)</f>
        <v>0</v>
      </c>
      <c r="J16" s="133">
        <f>SUM(J18:J22)</f>
        <v>0</v>
      </c>
      <c r="K16" s="133">
        <f>SUM(K18:K22)</f>
        <v>0</v>
      </c>
      <c r="L16" s="134"/>
      <c r="M16" s="130">
        <f t="shared" ref="M16:M22" si="0">SUM(C16:L16)</f>
        <v>0</v>
      </c>
    </row>
    <row r="17" spans="1:13" s="135" customFormat="1" ht="25.5" x14ac:dyDescent="0.2">
      <c r="A17" s="136" t="s">
        <v>397</v>
      </c>
      <c r="B17" s="76" t="s">
        <v>390</v>
      </c>
      <c r="C17" s="90"/>
      <c r="D17" s="90"/>
      <c r="E17" s="90"/>
      <c r="F17" s="90"/>
      <c r="G17" s="90"/>
      <c r="H17" s="90"/>
      <c r="I17" s="90"/>
      <c r="J17" s="134"/>
      <c r="K17" s="90"/>
      <c r="L17" s="134"/>
      <c r="M17" s="130">
        <f t="shared" si="0"/>
        <v>0</v>
      </c>
    </row>
    <row r="18" spans="1:13" s="135" customFormat="1" x14ac:dyDescent="0.2">
      <c r="A18" s="137" t="s">
        <v>398</v>
      </c>
      <c r="B18" s="90"/>
      <c r="C18" s="90"/>
      <c r="D18" s="90"/>
      <c r="E18" s="90"/>
      <c r="F18" s="90"/>
      <c r="G18" s="90"/>
      <c r="H18" s="90"/>
      <c r="I18" s="90"/>
      <c r="J18" s="138"/>
      <c r="K18" s="138"/>
      <c r="L18" s="134"/>
      <c r="M18" s="139">
        <f t="shared" si="0"/>
        <v>0</v>
      </c>
    </row>
    <row r="19" spans="1:13" s="135" customFormat="1" x14ac:dyDescent="0.2">
      <c r="A19" s="137" t="s">
        <v>399</v>
      </c>
      <c r="B19" s="90"/>
      <c r="C19" s="90"/>
      <c r="D19" s="90"/>
      <c r="E19" s="90"/>
      <c r="F19" s="90"/>
      <c r="G19" s="90"/>
      <c r="H19" s="90"/>
      <c r="I19" s="90"/>
      <c r="J19" s="138"/>
      <c r="K19" s="138"/>
      <c r="L19" s="134"/>
      <c r="M19" s="139">
        <f t="shared" si="0"/>
        <v>0</v>
      </c>
    </row>
    <row r="20" spans="1:13" hidden="1" x14ac:dyDescent="0.2">
      <c r="A20" s="140" t="s">
        <v>400</v>
      </c>
      <c r="B20" s="76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39">
        <f t="shared" si="0"/>
        <v>0</v>
      </c>
    </row>
    <row r="21" spans="1:13" hidden="1" x14ac:dyDescent="0.2">
      <c r="A21" s="140" t="s">
        <v>401</v>
      </c>
      <c r="B21" s="76"/>
      <c r="C21" s="129"/>
      <c r="D21" s="129"/>
      <c r="E21" s="141"/>
      <c r="F21" s="141"/>
      <c r="G21" s="141"/>
      <c r="H21" s="141"/>
      <c r="I21" s="141"/>
      <c r="J21" s="141"/>
      <c r="K21" s="129"/>
      <c r="L21" s="129"/>
      <c r="M21" s="139">
        <f t="shared" si="0"/>
        <v>0</v>
      </c>
    </row>
    <row r="22" spans="1:13" x14ac:dyDescent="0.2">
      <c r="A22" s="142" t="s">
        <v>402</v>
      </c>
      <c r="B22" s="76" t="s">
        <v>392</v>
      </c>
      <c r="C22" s="129"/>
      <c r="D22" s="129"/>
      <c r="E22" s="129"/>
      <c r="F22" s="129"/>
      <c r="G22" s="141"/>
      <c r="H22" s="129"/>
      <c r="I22" s="129"/>
      <c r="J22" s="129"/>
      <c r="K22" s="141"/>
      <c r="L22" s="129"/>
      <c r="M22" s="139">
        <f t="shared" si="0"/>
        <v>0</v>
      </c>
    </row>
    <row r="23" spans="1:13" ht="25.5" x14ac:dyDescent="0.2">
      <c r="A23" s="86" t="s">
        <v>469</v>
      </c>
      <c r="B23" s="76" t="s">
        <v>403</v>
      </c>
      <c r="C23" s="129">
        <f t="shared" ref="C23:M23" si="1">SUM(C15:C16)</f>
        <v>2445</v>
      </c>
      <c r="D23" s="129">
        <f t="shared" si="1"/>
        <v>0</v>
      </c>
      <c r="E23" s="129">
        <f t="shared" si="1"/>
        <v>0</v>
      </c>
      <c r="F23" s="129">
        <f t="shared" si="1"/>
        <v>0</v>
      </c>
      <c r="G23" s="129">
        <v>-153</v>
      </c>
      <c r="H23" s="129">
        <f t="shared" si="1"/>
        <v>0</v>
      </c>
      <c r="I23" s="129">
        <f t="shared" si="1"/>
        <v>-13786</v>
      </c>
      <c r="J23" s="129">
        <f t="shared" si="1"/>
        <v>0</v>
      </c>
      <c r="K23" s="129">
        <f t="shared" si="1"/>
        <v>-5439</v>
      </c>
      <c r="L23" s="129">
        <f t="shared" si="1"/>
        <v>-307</v>
      </c>
      <c r="M23" s="129">
        <f t="shared" si="1"/>
        <v>-17240</v>
      </c>
    </row>
    <row r="24" spans="1:13" ht="25.5" hidden="1" x14ac:dyDescent="0.2">
      <c r="A24" s="127" t="s">
        <v>404</v>
      </c>
      <c r="B24" s="76" t="s">
        <v>403</v>
      </c>
      <c r="C24" s="126"/>
      <c r="D24" s="126"/>
      <c r="E24" s="126">
        <f t="shared" ref="E24:L24" si="2">SUM(E25:E26)</f>
        <v>0</v>
      </c>
      <c r="F24" s="126">
        <f t="shared" si="2"/>
        <v>0</v>
      </c>
      <c r="G24" s="126"/>
      <c r="H24" s="126">
        <f t="shared" si="2"/>
        <v>0</v>
      </c>
      <c r="I24" s="126">
        <f t="shared" si="2"/>
        <v>0</v>
      </c>
      <c r="J24" s="126">
        <f t="shared" si="2"/>
        <v>0</v>
      </c>
      <c r="K24" s="126"/>
      <c r="L24" s="126">
        <f t="shared" si="2"/>
        <v>0</v>
      </c>
      <c r="M24" s="124">
        <f t="shared" ref="M24:M39" si="3">SUM(C24:L24)</f>
        <v>0</v>
      </c>
    </row>
    <row r="25" spans="1:13" hidden="1" x14ac:dyDescent="0.2">
      <c r="A25" s="127" t="s">
        <v>405</v>
      </c>
      <c r="B25" s="76" t="s">
        <v>406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4">
        <f t="shared" si="3"/>
        <v>0</v>
      </c>
    </row>
    <row r="26" spans="1:13" hidden="1" x14ac:dyDescent="0.2">
      <c r="A26" s="127" t="s">
        <v>407</v>
      </c>
      <c r="B26" s="76" t="s">
        <v>408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4">
        <f t="shared" si="3"/>
        <v>0</v>
      </c>
    </row>
    <row r="27" spans="1:13" ht="25.5" x14ac:dyDescent="0.2">
      <c r="A27" s="127" t="s">
        <v>409</v>
      </c>
      <c r="B27" s="76" t="s">
        <v>410</v>
      </c>
      <c r="C27" s="126"/>
      <c r="D27" s="126"/>
      <c r="E27" s="126"/>
      <c r="F27" s="126"/>
      <c r="G27" s="126"/>
      <c r="H27" s="126"/>
      <c r="I27" s="126"/>
      <c r="J27" s="126"/>
      <c r="K27" s="126"/>
      <c r="L27" s="126">
        <v>156</v>
      </c>
      <c r="M27" s="124">
        <f t="shared" si="3"/>
        <v>156</v>
      </c>
    </row>
    <row r="28" spans="1:13" x14ac:dyDescent="0.2">
      <c r="A28" s="134" t="s">
        <v>411</v>
      </c>
      <c r="B28" s="76"/>
      <c r="C28" s="126"/>
      <c r="D28" s="126"/>
      <c r="E28" s="126"/>
      <c r="F28" s="126"/>
      <c r="G28" s="143">
        <f>G29</f>
        <v>0</v>
      </c>
      <c r="H28" s="126"/>
      <c r="I28" s="126"/>
      <c r="J28" s="126"/>
      <c r="K28" s="143"/>
      <c r="L28" s="126"/>
      <c r="M28" s="124">
        <f t="shared" si="3"/>
        <v>0</v>
      </c>
    </row>
    <row r="29" spans="1:13" x14ac:dyDescent="0.2">
      <c r="A29" s="144" t="s">
        <v>412</v>
      </c>
      <c r="B29" s="7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45">
        <f t="shared" si="3"/>
        <v>0</v>
      </c>
    </row>
    <row r="30" spans="1:13" s="135" customFormat="1" x14ac:dyDescent="0.2">
      <c r="A30" s="131" t="s">
        <v>394</v>
      </c>
      <c r="B30" s="146">
        <f>SUM(B27:B29)</f>
        <v>0</v>
      </c>
      <c r="C30" s="90">
        <f>SUM(C23:C29)</f>
        <v>2445</v>
      </c>
      <c r="D30" s="146">
        <f>SUM(D23:D29)</f>
        <v>0</v>
      </c>
      <c r="E30" s="146">
        <f>SUM(E23:E29)</f>
        <v>0</v>
      </c>
      <c r="F30" s="146">
        <f>SUM(F23:F29)</f>
        <v>0</v>
      </c>
      <c r="G30" s="90">
        <f>SUM(G23:G28)</f>
        <v>-153</v>
      </c>
      <c r="H30" s="90">
        <f>SUM(H23:H29)</f>
        <v>0</v>
      </c>
      <c r="I30" s="90">
        <f>SUM(I23:I29)</f>
        <v>-13786</v>
      </c>
      <c r="J30" s="90">
        <f>SUM(J23:J29)</f>
        <v>0</v>
      </c>
      <c r="K30" s="90">
        <f>SUM(K23:K28)</f>
        <v>-5439</v>
      </c>
      <c r="L30" s="90">
        <f>SUM(L24:L29)</f>
        <v>156</v>
      </c>
      <c r="M30" s="124">
        <f>SUM(M23:M28)</f>
        <v>-17084</v>
      </c>
    </row>
    <row r="31" spans="1:13" x14ac:dyDescent="0.2">
      <c r="A31" s="127" t="s">
        <v>413</v>
      </c>
      <c r="B31" s="76" t="s">
        <v>414</v>
      </c>
      <c r="C31" s="126"/>
      <c r="D31" s="126"/>
      <c r="E31" s="126"/>
      <c r="F31" s="126"/>
      <c r="G31" s="126"/>
      <c r="H31" s="126"/>
      <c r="I31" s="126"/>
      <c r="J31" s="126"/>
      <c r="K31" s="126">
        <v>-307</v>
      </c>
      <c r="L31" s="126">
        <v>307</v>
      </c>
      <c r="M31" s="124">
        <f t="shared" si="3"/>
        <v>0</v>
      </c>
    </row>
    <row r="32" spans="1:13" x14ac:dyDescent="0.2">
      <c r="A32" s="127" t="s">
        <v>415</v>
      </c>
      <c r="B32" s="76" t="s">
        <v>416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4">
        <f t="shared" si="3"/>
        <v>0</v>
      </c>
    </row>
    <row r="33" spans="1:13" hidden="1" x14ac:dyDescent="0.2">
      <c r="A33" s="127" t="s">
        <v>417</v>
      </c>
      <c r="B33" s="76" t="s">
        <v>418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4">
        <f t="shared" si="3"/>
        <v>0</v>
      </c>
    </row>
    <row r="34" spans="1:13" ht="25.5" hidden="1" x14ac:dyDescent="0.2">
      <c r="A34" s="127" t="s">
        <v>419</v>
      </c>
      <c r="B34" s="76" t="s">
        <v>420</v>
      </c>
      <c r="C34" s="126"/>
      <c r="D34" s="126"/>
      <c r="E34" s="126">
        <f t="shared" ref="E34:L34" si="4">SUM(E35:E36)</f>
        <v>0</v>
      </c>
      <c r="F34" s="126">
        <f t="shared" si="4"/>
        <v>0</v>
      </c>
      <c r="G34" s="126"/>
      <c r="H34" s="126">
        <f t="shared" si="4"/>
        <v>0</v>
      </c>
      <c r="I34" s="126"/>
      <c r="J34" s="126">
        <f t="shared" si="4"/>
        <v>0</v>
      </c>
      <c r="K34" s="126"/>
      <c r="L34" s="126">
        <f t="shared" si="4"/>
        <v>0</v>
      </c>
      <c r="M34" s="124">
        <f t="shared" si="3"/>
        <v>0</v>
      </c>
    </row>
    <row r="35" spans="1:13" hidden="1" x14ac:dyDescent="0.2">
      <c r="A35" s="127" t="s">
        <v>405</v>
      </c>
      <c r="B35" s="76" t="s">
        <v>421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4">
        <f t="shared" si="3"/>
        <v>0</v>
      </c>
    </row>
    <row r="36" spans="1:13" hidden="1" x14ac:dyDescent="0.2">
      <c r="A36" s="127" t="s">
        <v>407</v>
      </c>
      <c r="B36" s="76" t="s">
        <v>422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4">
        <f t="shared" si="3"/>
        <v>0</v>
      </c>
    </row>
    <row r="37" spans="1:13" x14ac:dyDescent="0.2">
      <c r="A37" s="135" t="s">
        <v>423</v>
      </c>
      <c r="B37" s="76" t="s">
        <v>424</v>
      </c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4">
        <f t="shared" si="3"/>
        <v>0</v>
      </c>
    </row>
    <row r="38" spans="1:13" s="61" customFormat="1" x14ac:dyDescent="0.2">
      <c r="A38" s="71" t="s">
        <v>470</v>
      </c>
      <c r="B38" s="72" t="s">
        <v>425</v>
      </c>
      <c r="C38" s="129">
        <f>SUM(C30:C37)</f>
        <v>2445</v>
      </c>
      <c r="D38" s="129">
        <f t="shared" ref="D38:K38" si="5">SUM(D30:D37)</f>
        <v>0</v>
      </c>
      <c r="E38" s="129">
        <f t="shared" si="5"/>
        <v>0</v>
      </c>
      <c r="F38" s="129">
        <f t="shared" si="5"/>
        <v>0</v>
      </c>
      <c r="G38" s="129">
        <f t="shared" si="5"/>
        <v>-153</v>
      </c>
      <c r="H38" s="129">
        <f t="shared" si="5"/>
        <v>0</v>
      </c>
      <c r="I38" s="129">
        <f t="shared" si="5"/>
        <v>-13786</v>
      </c>
      <c r="J38" s="129">
        <f t="shared" si="5"/>
        <v>0</v>
      </c>
      <c r="K38" s="129">
        <f t="shared" si="5"/>
        <v>-5746</v>
      </c>
      <c r="L38" s="129">
        <f>L31+L30+L23</f>
        <v>156</v>
      </c>
      <c r="M38" s="124">
        <f>SUM(M30:M37)</f>
        <v>-17084</v>
      </c>
    </row>
    <row r="39" spans="1:13" ht="26.25" customHeight="1" x14ac:dyDescent="0.2">
      <c r="A39" s="127" t="s">
        <v>426</v>
      </c>
      <c r="B39" s="76" t="s">
        <v>427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4">
        <f t="shared" si="3"/>
        <v>0</v>
      </c>
    </row>
    <row r="40" spans="1:13" s="61" customFormat="1" ht="25.5" x14ac:dyDescent="0.2">
      <c r="A40" s="86" t="s">
        <v>428</v>
      </c>
      <c r="B40" s="72" t="s">
        <v>429</v>
      </c>
      <c r="C40" s="129">
        <f>C38+C39</f>
        <v>2445</v>
      </c>
      <c r="D40" s="129"/>
      <c r="E40" s="129">
        <f t="shared" ref="E40:M40" si="6">E38+E39</f>
        <v>0</v>
      </c>
      <c r="F40" s="129">
        <f t="shared" si="6"/>
        <v>0</v>
      </c>
      <c r="G40" s="129">
        <f t="shared" si="6"/>
        <v>-153</v>
      </c>
      <c r="H40" s="129">
        <f t="shared" si="6"/>
        <v>0</v>
      </c>
      <c r="I40" s="129">
        <f t="shared" si="6"/>
        <v>-13786</v>
      </c>
      <c r="J40" s="129">
        <f t="shared" si="6"/>
        <v>0</v>
      </c>
      <c r="K40" s="129">
        <f t="shared" si="6"/>
        <v>-5746</v>
      </c>
      <c r="L40" s="129">
        <f t="shared" si="6"/>
        <v>156</v>
      </c>
      <c r="M40" s="129">
        <f t="shared" si="6"/>
        <v>-17084</v>
      </c>
    </row>
    <row r="42" spans="1:13" x14ac:dyDescent="0.2">
      <c r="A42" s="113" t="s">
        <v>466</v>
      </c>
    </row>
    <row r="43" spans="1:13" s="58" customFormat="1" x14ac:dyDescent="0.2">
      <c r="A43" s="147"/>
      <c r="B43" s="112"/>
    </row>
    <row r="44" spans="1:13" s="58" customFormat="1" x14ac:dyDescent="0.2">
      <c r="A44" s="147"/>
      <c r="B44" s="112"/>
    </row>
    <row r="45" spans="1:13" s="58" customFormat="1" x14ac:dyDescent="0.2">
      <c r="A45" s="48" t="s">
        <v>236</v>
      </c>
      <c r="B45" s="112"/>
      <c r="I45" s="47" t="s">
        <v>237</v>
      </c>
    </row>
    <row r="46" spans="1:13" s="58" customFormat="1" x14ac:dyDescent="0.2">
      <c r="A46" s="49" t="s">
        <v>430</v>
      </c>
      <c r="B46" s="148"/>
      <c r="J46" s="149" t="str">
        <f>[1]БАЛАНС!H97</f>
        <v>(инж.Тодор Гикински)</v>
      </c>
    </row>
    <row r="47" spans="1:13" s="58" customFormat="1" x14ac:dyDescent="0.2">
      <c r="A47" s="147"/>
      <c r="B47" s="112"/>
    </row>
    <row r="48" spans="1:13" s="58" customFormat="1" x14ac:dyDescent="0.2">
      <c r="A48" s="147"/>
      <c r="B48" s="112"/>
    </row>
  </sheetData>
  <mergeCells count="13">
    <mergeCell ref="J7:K7"/>
    <mergeCell ref="L7:L8"/>
    <mergeCell ref="M7:M8"/>
    <mergeCell ref="K1:M1"/>
    <mergeCell ref="A2:M2"/>
    <mergeCell ref="A4:M4"/>
    <mergeCell ref="A5:M5"/>
    <mergeCell ref="A7:A8"/>
    <mergeCell ref="B7:B8"/>
    <mergeCell ref="C7:C8"/>
    <mergeCell ref="D7:D8"/>
    <mergeCell ref="E7:E8"/>
    <mergeCell ref="F7:I7"/>
  </mergeCells>
  <printOptions horizontalCentered="1"/>
  <pageMargins left="0.35433070866141736" right="0.35433070866141736" top="0.59055118110236227" bottom="0.39370078740157483" header="0" footer="0"/>
  <pageSetup paperSize="9" scale="83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L56"/>
  <sheetViews>
    <sheetView tabSelected="1" zoomScaleNormal="100" workbookViewId="0">
      <selection activeCell="F31" sqref="F31:F32"/>
    </sheetView>
  </sheetViews>
  <sheetFormatPr defaultRowHeight="12.75" x14ac:dyDescent="0.2"/>
  <cols>
    <col min="1" max="1" width="51.28515625" style="56" customWidth="1"/>
    <col min="2" max="2" width="7.140625" style="57" customWidth="1"/>
    <col min="3" max="3" width="10.85546875" style="58" customWidth="1"/>
    <col min="4" max="4" width="10" style="56" customWidth="1"/>
    <col min="5" max="5" width="4.7109375" style="56" customWidth="1"/>
    <col min="6" max="6" width="51.28515625" style="56" customWidth="1"/>
    <col min="7" max="7" width="7.140625" style="57" customWidth="1"/>
    <col min="8" max="8" width="12.7109375" style="58" bestFit="1" customWidth="1"/>
    <col min="9" max="9" width="10.42578125" style="56" customWidth="1"/>
    <col min="10" max="16384" width="9.140625" style="56"/>
  </cols>
  <sheetData>
    <row r="1" spans="1:9" x14ac:dyDescent="0.2">
      <c r="G1" s="220" t="s">
        <v>0</v>
      </c>
      <c r="H1" s="220"/>
      <c r="I1" s="220"/>
    </row>
    <row r="2" spans="1:9" s="58" customFormat="1" x14ac:dyDescent="0.2">
      <c r="A2" s="229" t="str">
        <f>[3]БАЛАНС!A2</f>
        <v>"ВОДОСНАБДЯВАНЕ И КАНАЛИЗАЦИЯ ДОБРИЧ" АД, гр.ДОБРИЧ</v>
      </c>
      <c r="B2" s="229"/>
      <c r="C2" s="229"/>
      <c r="D2" s="229"/>
      <c r="E2" s="229"/>
      <c r="F2" s="229"/>
      <c r="G2" s="229"/>
      <c r="H2" s="229"/>
      <c r="I2" s="229"/>
    </row>
    <row r="3" spans="1:9" s="58" customFormat="1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">
      <c r="A4" s="230" t="s">
        <v>240</v>
      </c>
      <c r="B4" s="230"/>
      <c r="C4" s="230"/>
      <c r="D4" s="230"/>
      <c r="E4" s="230"/>
      <c r="F4" s="230"/>
      <c r="G4" s="230"/>
      <c r="H4" s="230"/>
      <c r="I4" s="230"/>
    </row>
    <row r="5" spans="1:9" s="58" customFormat="1" x14ac:dyDescent="0.2">
      <c r="A5" s="181" t="s">
        <v>462</v>
      </c>
      <c r="B5" s="181"/>
      <c r="C5" s="181"/>
      <c r="D5" s="181"/>
      <c r="E5" s="181"/>
      <c r="F5" s="181"/>
      <c r="G5" s="181"/>
      <c r="H5" s="181"/>
      <c r="I5" s="181"/>
    </row>
    <row r="6" spans="1:9" s="58" customFormat="1" x14ac:dyDescent="0.2">
      <c r="A6" s="60"/>
      <c r="B6" s="59"/>
      <c r="C6" s="59"/>
      <c r="D6" s="59"/>
      <c r="E6" s="59"/>
      <c r="F6" s="59"/>
      <c r="G6" s="59"/>
      <c r="H6" s="59"/>
      <c r="I6" s="59"/>
    </row>
    <row r="7" spans="1:9" s="61" customFormat="1" ht="12.75" customHeight="1" x14ac:dyDescent="0.2">
      <c r="A7" s="238" t="s">
        <v>241</v>
      </c>
      <c r="B7" s="234" t="s">
        <v>6</v>
      </c>
      <c r="C7" s="185" t="s">
        <v>7</v>
      </c>
      <c r="D7" s="186"/>
      <c r="F7" s="238" t="s">
        <v>242</v>
      </c>
      <c r="G7" s="234" t="s">
        <v>6</v>
      </c>
      <c r="H7" s="185" t="s">
        <v>7</v>
      </c>
      <c r="I7" s="186"/>
    </row>
    <row r="8" spans="1:9" s="61" customFormat="1" ht="21" x14ac:dyDescent="0.2">
      <c r="A8" s="239"/>
      <c r="B8" s="235"/>
      <c r="C8" s="62" t="s">
        <v>8</v>
      </c>
      <c r="D8" s="63" t="s">
        <v>9</v>
      </c>
      <c r="F8" s="239"/>
      <c r="G8" s="235"/>
      <c r="H8" s="62" t="s">
        <v>8</v>
      </c>
      <c r="I8" s="62" t="s">
        <v>9</v>
      </c>
    </row>
    <row r="9" spans="1:9" ht="11.25" customHeight="1" x14ac:dyDescent="0.2">
      <c r="A9" s="64" t="s">
        <v>10</v>
      </c>
      <c r="B9" s="65" t="s">
        <v>11</v>
      </c>
      <c r="C9" s="66">
        <v>1</v>
      </c>
      <c r="D9" s="64">
        <v>2</v>
      </c>
      <c r="E9" s="67"/>
      <c r="F9" s="64" t="s">
        <v>10</v>
      </c>
      <c r="G9" s="65" t="s">
        <v>11</v>
      </c>
      <c r="H9" s="66">
        <v>1</v>
      </c>
      <c r="I9" s="66">
        <v>2</v>
      </c>
    </row>
    <row r="10" spans="1:9" x14ac:dyDescent="0.2">
      <c r="A10" s="68" t="s">
        <v>243</v>
      </c>
      <c r="B10" s="69"/>
      <c r="C10" s="70"/>
      <c r="D10" s="68"/>
      <c r="F10" s="68" t="s">
        <v>244</v>
      </c>
      <c r="G10" s="69"/>
      <c r="H10" s="70"/>
      <c r="I10" s="70"/>
    </row>
    <row r="11" spans="1:9" x14ac:dyDescent="0.2">
      <c r="A11" s="71" t="s">
        <v>245</v>
      </c>
      <c r="B11" s="72"/>
      <c r="C11" s="73"/>
      <c r="D11" s="71"/>
      <c r="F11" s="71" t="s">
        <v>246</v>
      </c>
      <c r="G11" s="72"/>
      <c r="H11" s="74"/>
      <c r="I11" s="74"/>
    </row>
    <row r="12" spans="1:9" ht="12.75" customHeight="1" x14ac:dyDescent="0.2">
      <c r="A12" s="240" t="s">
        <v>247</v>
      </c>
      <c r="B12" s="242" t="s">
        <v>248</v>
      </c>
      <c r="C12" s="244"/>
      <c r="D12" s="246"/>
      <c r="F12" s="75" t="s">
        <v>249</v>
      </c>
      <c r="G12" s="76" t="s">
        <v>250</v>
      </c>
      <c r="H12" s="73">
        <f>SUM(H13:H15)</f>
        <v>3861</v>
      </c>
      <c r="I12" s="73">
        <f>SUM(I13:I15)</f>
        <v>3668</v>
      </c>
    </row>
    <row r="13" spans="1:9" x14ac:dyDescent="0.2">
      <c r="A13" s="241"/>
      <c r="B13" s="243"/>
      <c r="C13" s="245"/>
      <c r="D13" s="247"/>
      <c r="F13" s="75" t="s">
        <v>142</v>
      </c>
      <c r="G13" s="76" t="s">
        <v>251</v>
      </c>
      <c r="H13" s="33">
        <v>3769</v>
      </c>
      <c r="I13" s="33">
        <v>3569</v>
      </c>
    </row>
    <row r="14" spans="1:9" x14ac:dyDescent="0.2">
      <c r="A14" s="75" t="s">
        <v>252</v>
      </c>
      <c r="B14" s="77" t="s">
        <v>253</v>
      </c>
      <c r="C14" s="73">
        <f>SUM(C16+C15)</f>
        <v>2451.2179999999998</v>
      </c>
      <c r="D14" s="73">
        <f>SUM(D16+D15)</f>
        <v>3264.46</v>
      </c>
      <c r="F14" s="75" t="s">
        <v>145</v>
      </c>
      <c r="G14" s="76" t="s">
        <v>254</v>
      </c>
      <c r="H14" s="33"/>
      <c r="I14" s="33"/>
    </row>
    <row r="15" spans="1:9" x14ac:dyDescent="0.2">
      <c r="A15" s="75" t="s">
        <v>255</v>
      </c>
      <c r="B15" s="76" t="s">
        <v>256</v>
      </c>
      <c r="C15" s="78">
        <v>2091.61</v>
      </c>
      <c r="D15" s="78">
        <v>2770.453</v>
      </c>
      <c r="F15" s="75" t="s">
        <v>257</v>
      </c>
      <c r="G15" s="76" t="s">
        <v>258</v>
      </c>
      <c r="H15" s="33">
        <v>92</v>
      </c>
      <c r="I15" s="33">
        <v>99</v>
      </c>
    </row>
    <row r="16" spans="1:9" x14ac:dyDescent="0.2">
      <c r="A16" s="75" t="s">
        <v>259</v>
      </c>
      <c r="B16" s="76" t="s">
        <v>260</v>
      </c>
      <c r="C16" s="33">
        <v>359.60799999999995</v>
      </c>
      <c r="D16" s="33">
        <v>494.00700000000001</v>
      </c>
      <c r="F16" s="75" t="s">
        <v>261</v>
      </c>
      <c r="G16" s="76" t="s">
        <v>262</v>
      </c>
      <c r="H16" s="79"/>
      <c r="I16" s="79"/>
    </row>
    <row r="17" spans="1:9" x14ac:dyDescent="0.2">
      <c r="A17" s="75" t="s">
        <v>263</v>
      </c>
      <c r="B17" s="76" t="s">
        <v>264</v>
      </c>
      <c r="C17" s="73">
        <f>SUM(C19+C18)</f>
        <v>1428.7930000000001</v>
      </c>
      <c r="D17" s="73">
        <f>SUM(D19+D18)</f>
        <v>1402.748</v>
      </c>
      <c r="F17" s="75" t="s">
        <v>265</v>
      </c>
      <c r="G17" s="76" t="s">
        <v>266</v>
      </c>
      <c r="H17" s="79"/>
      <c r="I17" s="80"/>
    </row>
    <row r="18" spans="1:9" ht="12.75" customHeight="1" x14ac:dyDescent="0.2">
      <c r="A18" s="75" t="s">
        <v>267</v>
      </c>
      <c r="B18" s="76" t="s">
        <v>268</v>
      </c>
      <c r="C18" s="79">
        <v>1202.393</v>
      </c>
      <c r="D18" s="79">
        <v>1181.548</v>
      </c>
      <c r="F18" s="240" t="s">
        <v>269</v>
      </c>
      <c r="G18" s="242" t="s">
        <v>270</v>
      </c>
      <c r="H18" s="244"/>
      <c r="I18" s="246"/>
    </row>
    <row r="19" spans="1:9" x14ac:dyDescent="0.2">
      <c r="A19" s="75" t="s">
        <v>271</v>
      </c>
      <c r="B19" s="76" t="s">
        <v>272</v>
      </c>
      <c r="C19" s="79">
        <v>226.4</v>
      </c>
      <c r="D19" s="79">
        <v>221.2</v>
      </c>
      <c r="F19" s="241"/>
      <c r="G19" s="243"/>
      <c r="H19" s="245"/>
      <c r="I19" s="247"/>
    </row>
    <row r="20" spans="1:9" x14ac:dyDescent="0.2">
      <c r="A20" s="75" t="s">
        <v>273</v>
      </c>
      <c r="B20" s="76" t="s">
        <v>274</v>
      </c>
      <c r="C20" s="33"/>
      <c r="D20" s="33"/>
      <c r="F20" s="75" t="s">
        <v>275</v>
      </c>
      <c r="G20" s="76" t="s">
        <v>276</v>
      </c>
      <c r="H20" s="33">
        <v>-15</v>
      </c>
      <c r="I20" s="33"/>
    </row>
    <row r="21" spans="1:9" x14ac:dyDescent="0.2">
      <c r="A21" s="75" t="s">
        <v>277</v>
      </c>
      <c r="B21" s="76" t="s">
        <v>278</v>
      </c>
      <c r="C21" s="81">
        <f>SUM(C22+C26)</f>
        <v>66.2</v>
      </c>
      <c r="D21" s="81">
        <v>-207</v>
      </c>
      <c r="F21" s="75" t="s">
        <v>279</v>
      </c>
      <c r="G21" s="76" t="s">
        <v>280</v>
      </c>
      <c r="H21" s="33">
        <v>184</v>
      </c>
      <c r="I21" s="33">
        <v>27</v>
      </c>
    </row>
    <row r="22" spans="1:9" ht="12.75" customHeight="1" x14ac:dyDescent="0.2">
      <c r="A22" s="240" t="s">
        <v>281</v>
      </c>
      <c r="B22" s="242" t="s">
        <v>282</v>
      </c>
      <c r="C22" s="244">
        <f>C24+C25</f>
        <v>66.2</v>
      </c>
      <c r="D22" s="244">
        <f>D24+D25+D26</f>
        <v>-206</v>
      </c>
      <c r="F22" s="75" t="s">
        <v>283</v>
      </c>
      <c r="G22" s="76" t="s">
        <v>284</v>
      </c>
      <c r="H22" s="33"/>
      <c r="I22" s="33"/>
    </row>
    <row r="23" spans="1:9" x14ac:dyDescent="0.2">
      <c r="A23" s="241"/>
      <c r="B23" s="243"/>
      <c r="C23" s="245"/>
      <c r="D23" s="245"/>
      <c r="F23" s="178" t="s">
        <v>285</v>
      </c>
      <c r="G23" s="76" t="s">
        <v>286</v>
      </c>
      <c r="H23" s="79"/>
      <c r="I23" s="80"/>
    </row>
    <row r="24" spans="1:9" x14ac:dyDescent="0.2">
      <c r="A24" s="75" t="s">
        <v>287</v>
      </c>
      <c r="B24" s="76" t="s">
        <v>288</v>
      </c>
      <c r="C24" s="33">
        <v>66.2</v>
      </c>
      <c r="D24" s="33">
        <v>60</v>
      </c>
      <c r="F24" s="75" t="s">
        <v>289</v>
      </c>
      <c r="G24" s="76" t="s">
        <v>290</v>
      </c>
      <c r="H24" s="79"/>
      <c r="I24" s="80"/>
    </row>
    <row r="25" spans="1:9" x14ac:dyDescent="0.2">
      <c r="A25" s="75" t="s">
        <v>291</v>
      </c>
      <c r="B25" s="76" t="s">
        <v>292</v>
      </c>
      <c r="C25" s="33"/>
      <c r="D25" s="33"/>
      <c r="F25" s="75" t="s">
        <v>293</v>
      </c>
      <c r="G25" s="76" t="s">
        <v>294</v>
      </c>
      <c r="H25" s="79"/>
      <c r="I25" s="80"/>
    </row>
    <row r="26" spans="1:9" x14ac:dyDescent="0.2">
      <c r="A26" s="75" t="s">
        <v>295</v>
      </c>
      <c r="B26" s="76" t="s">
        <v>296</v>
      </c>
      <c r="C26" s="79"/>
      <c r="D26" s="79">
        <v>-266</v>
      </c>
      <c r="F26" s="71" t="s">
        <v>44</v>
      </c>
      <c r="G26" s="72" t="s">
        <v>297</v>
      </c>
      <c r="H26" s="73">
        <f>H12+H20+H21+H18</f>
        <v>4030</v>
      </c>
      <c r="I26" s="73">
        <f>I12+I20+I21+I18</f>
        <v>3695</v>
      </c>
    </row>
    <row r="27" spans="1:9" x14ac:dyDescent="0.2">
      <c r="A27" s="75" t="s">
        <v>298</v>
      </c>
      <c r="B27" s="76" t="s">
        <v>299</v>
      </c>
      <c r="C27" s="82">
        <v>144.4</v>
      </c>
      <c r="D27" s="82">
        <v>73</v>
      </c>
      <c r="F27" s="71" t="s">
        <v>300</v>
      </c>
      <c r="G27" s="72"/>
      <c r="H27" s="73"/>
      <c r="I27" s="73"/>
    </row>
    <row r="28" spans="1:9" ht="12.75" customHeight="1" x14ac:dyDescent="0.2">
      <c r="A28" s="83" t="s">
        <v>301</v>
      </c>
      <c r="B28" s="76" t="s">
        <v>302</v>
      </c>
      <c r="C28" s="33"/>
      <c r="D28" s="33">
        <v>1</v>
      </c>
      <c r="F28" s="240" t="s">
        <v>303</v>
      </c>
      <c r="G28" s="242" t="s">
        <v>304</v>
      </c>
      <c r="H28" s="244"/>
      <c r="I28" s="246"/>
    </row>
    <row r="29" spans="1:9" ht="12.75" customHeight="1" x14ac:dyDescent="0.2">
      <c r="A29" s="75" t="s">
        <v>305</v>
      </c>
      <c r="B29" s="76" t="s">
        <v>306</v>
      </c>
      <c r="C29" s="79"/>
      <c r="D29" s="79"/>
      <c r="F29" s="241"/>
      <c r="G29" s="243"/>
      <c r="H29" s="245"/>
      <c r="I29" s="247"/>
    </row>
    <row r="30" spans="1:9" x14ac:dyDescent="0.2">
      <c r="A30" s="71" t="s">
        <v>44</v>
      </c>
      <c r="B30" s="72" t="s">
        <v>307</v>
      </c>
      <c r="C30" s="73">
        <f>C27+C21+C17+C14</f>
        <v>4090.6109999999999</v>
      </c>
      <c r="D30" s="73">
        <f>D27+D21+D17+D14</f>
        <v>4533.2080000000005</v>
      </c>
      <c r="F30" s="75" t="s">
        <v>308</v>
      </c>
      <c r="G30" s="76" t="s">
        <v>309</v>
      </c>
      <c r="H30" s="79"/>
      <c r="I30" s="80"/>
    </row>
    <row r="31" spans="1:9" ht="12.75" customHeight="1" x14ac:dyDescent="0.2">
      <c r="A31" s="71" t="s">
        <v>310</v>
      </c>
      <c r="B31" s="72"/>
      <c r="C31" s="73"/>
      <c r="D31" s="73"/>
      <c r="F31" s="240" t="s">
        <v>311</v>
      </c>
      <c r="G31" s="242" t="s">
        <v>312</v>
      </c>
      <c r="H31" s="244"/>
      <c r="I31" s="246"/>
    </row>
    <row r="32" spans="1:9" ht="12.75" customHeight="1" x14ac:dyDescent="0.2">
      <c r="A32" s="240" t="s">
        <v>313</v>
      </c>
      <c r="B32" s="242" t="s">
        <v>314</v>
      </c>
      <c r="C32" s="248"/>
      <c r="D32" s="246"/>
      <c r="F32" s="241"/>
      <c r="G32" s="243"/>
      <c r="H32" s="245"/>
      <c r="I32" s="247"/>
    </row>
    <row r="33" spans="1:12" x14ac:dyDescent="0.2">
      <c r="A33" s="241"/>
      <c r="B33" s="243"/>
      <c r="C33" s="249"/>
      <c r="D33" s="247"/>
      <c r="F33" s="75" t="s">
        <v>315</v>
      </c>
      <c r="G33" s="76" t="s">
        <v>316</v>
      </c>
      <c r="H33" s="79"/>
      <c r="I33" s="80"/>
    </row>
    <row r="34" spans="1:12" ht="12.75" customHeight="1" x14ac:dyDescent="0.2">
      <c r="A34" s="240" t="s">
        <v>317</v>
      </c>
      <c r="B34" s="242" t="s">
        <v>318</v>
      </c>
      <c r="C34" s="248"/>
      <c r="D34" s="246"/>
      <c r="F34" s="75" t="s">
        <v>319</v>
      </c>
      <c r="G34" s="76" t="s">
        <v>320</v>
      </c>
      <c r="H34" s="84">
        <v>246</v>
      </c>
      <c r="I34" s="84">
        <v>284</v>
      </c>
    </row>
    <row r="35" spans="1:12" x14ac:dyDescent="0.2">
      <c r="A35" s="241"/>
      <c r="B35" s="243"/>
      <c r="C35" s="249"/>
      <c r="D35" s="247"/>
      <c r="F35" s="75" t="s">
        <v>315</v>
      </c>
      <c r="G35" s="76" t="s">
        <v>321</v>
      </c>
      <c r="H35" s="79"/>
      <c r="I35" s="80"/>
    </row>
    <row r="36" spans="1:12" ht="12.75" customHeight="1" x14ac:dyDescent="0.2">
      <c r="A36" s="75" t="s">
        <v>322</v>
      </c>
      <c r="B36" s="76" t="s">
        <v>323</v>
      </c>
      <c r="C36" s="79">
        <v>29</v>
      </c>
      <c r="D36" s="79">
        <v>276.39999999999998</v>
      </c>
      <c r="F36" s="240" t="s">
        <v>324</v>
      </c>
      <c r="G36" s="242" t="s">
        <v>325</v>
      </c>
      <c r="H36" s="244"/>
      <c r="I36" s="246"/>
    </row>
    <row r="37" spans="1:12" x14ac:dyDescent="0.2">
      <c r="A37" s="75" t="s">
        <v>326</v>
      </c>
      <c r="B37" s="76" t="s">
        <v>327</v>
      </c>
      <c r="C37" s="79"/>
      <c r="D37" s="80"/>
      <c r="F37" s="241"/>
      <c r="G37" s="243"/>
      <c r="H37" s="245"/>
      <c r="I37" s="247"/>
    </row>
    <row r="38" spans="1:12" ht="12.75" customHeight="1" x14ac:dyDescent="0.2">
      <c r="A38" s="240" t="s">
        <v>328</v>
      </c>
      <c r="B38" s="242" t="s">
        <v>329</v>
      </c>
      <c r="C38" s="248"/>
      <c r="D38" s="246"/>
      <c r="F38" s="240" t="s">
        <v>330</v>
      </c>
      <c r="G38" s="242" t="s">
        <v>331</v>
      </c>
      <c r="H38" s="244"/>
      <c r="I38" s="246"/>
    </row>
    <row r="39" spans="1:12" x14ac:dyDescent="0.2">
      <c r="A39" s="241"/>
      <c r="B39" s="243"/>
      <c r="C39" s="249"/>
      <c r="D39" s="247"/>
      <c r="F39" s="241"/>
      <c r="G39" s="243"/>
      <c r="H39" s="245"/>
      <c r="I39" s="247"/>
    </row>
    <row r="40" spans="1:12" x14ac:dyDescent="0.2">
      <c r="A40" s="71" t="s">
        <v>332</v>
      </c>
      <c r="B40" s="72" t="s">
        <v>333</v>
      </c>
      <c r="C40" s="85">
        <f>SUM(C36+C32)</f>
        <v>29</v>
      </c>
      <c r="D40" s="85">
        <f>SUM(D36+D32)</f>
        <v>276.39999999999998</v>
      </c>
      <c r="F40" s="71" t="s">
        <v>332</v>
      </c>
      <c r="G40" s="72" t="s">
        <v>334</v>
      </c>
      <c r="H40" s="73">
        <f>H28+H31+H34</f>
        <v>246</v>
      </c>
      <c r="I40" s="73">
        <f>I28+I31+I34</f>
        <v>284</v>
      </c>
    </row>
    <row r="41" spans="1:12" x14ac:dyDescent="0.2">
      <c r="A41" s="86" t="s">
        <v>335</v>
      </c>
      <c r="B41" s="72"/>
      <c r="C41" s="85">
        <f>SUM(+C30+C40)</f>
        <v>4119.6109999999999</v>
      </c>
      <c r="D41" s="85">
        <f>SUM(+D30+D40)</f>
        <v>4809.6080000000002</v>
      </c>
      <c r="F41" s="87" t="s">
        <v>336</v>
      </c>
      <c r="G41" s="72"/>
      <c r="H41" s="73">
        <f>+H40+H26</f>
        <v>4276</v>
      </c>
      <c r="I41" s="73">
        <f>+I40+I26</f>
        <v>3979</v>
      </c>
    </row>
    <row r="42" spans="1:12" x14ac:dyDescent="0.2">
      <c r="A42" s="71" t="s">
        <v>337</v>
      </c>
      <c r="B42" s="72" t="s">
        <v>338</v>
      </c>
      <c r="C42" s="85"/>
      <c r="D42" s="85"/>
      <c r="F42" s="71" t="s">
        <v>339</v>
      </c>
      <c r="G42" s="72" t="s">
        <v>340</v>
      </c>
      <c r="H42" s="88">
        <f>IF(C41&gt;H41,C41-H41,0)</f>
        <v>0</v>
      </c>
      <c r="I42" s="88">
        <f>IF(D41&gt;I41,D41-I41,0)</f>
        <v>830.60800000000017</v>
      </c>
    </row>
    <row r="43" spans="1:12" x14ac:dyDescent="0.2">
      <c r="A43" s="71" t="s">
        <v>341</v>
      </c>
      <c r="B43" s="72" t="s">
        <v>342</v>
      </c>
      <c r="C43" s="73"/>
      <c r="D43" s="73"/>
      <c r="F43" s="71" t="s">
        <v>343</v>
      </c>
      <c r="G43" s="72" t="s">
        <v>344</v>
      </c>
      <c r="H43" s="73"/>
      <c r="I43" s="73"/>
    </row>
    <row r="44" spans="1:12" x14ac:dyDescent="0.2">
      <c r="A44" s="75" t="s">
        <v>345</v>
      </c>
      <c r="B44" s="76" t="s">
        <v>346</v>
      </c>
      <c r="C44" s="79"/>
      <c r="D44" s="80"/>
      <c r="F44" s="75" t="s">
        <v>347</v>
      </c>
      <c r="G44" s="76" t="s">
        <v>348</v>
      </c>
      <c r="H44" s="79"/>
      <c r="I44" s="80"/>
    </row>
    <row r="45" spans="1:12" x14ac:dyDescent="0.2">
      <c r="A45" s="71" t="s">
        <v>349</v>
      </c>
      <c r="B45" s="72" t="s">
        <v>350</v>
      </c>
      <c r="C45" s="85">
        <f>C43+C40+C30</f>
        <v>4119.6109999999999</v>
      </c>
      <c r="D45" s="85">
        <f>D43+D40+D30</f>
        <v>4809.6080000000002</v>
      </c>
      <c r="F45" s="71" t="s">
        <v>351</v>
      </c>
      <c r="G45" s="72" t="s">
        <v>352</v>
      </c>
      <c r="H45" s="73">
        <f>H26+H40</f>
        <v>4276</v>
      </c>
      <c r="I45" s="73">
        <f>I26+I40</f>
        <v>3979</v>
      </c>
    </row>
    <row r="46" spans="1:12" x14ac:dyDescent="0.2">
      <c r="A46" s="71" t="s">
        <v>353</v>
      </c>
      <c r="B46" s="72" t="s">
        <v>354</v>
      </c>
      <c r="C46" s="85">
        <f>IF(C45&lt;H45,H45-C45,0)</f>
        <v>156.38900000000012</v>
      </c>
      <c r="D46" s="85">
        <f>IF(D45&lt;I45,I45-D45,0)</f>
        <v>0</v>
      </c>
      <c r="F46" s="71" t="s">
        <v>355</v>
      </c>
      <c r="G46" s="72" t="s">
        <v>356</v>
      </c>
      <c r="H46" s="85">
        <f>IF(C45&gt;H45,C45-H45,0)</f>
        <v>0</v>
      </c>
      <c r="I46" s="85">
        <f>IF(D45&gt;I45,D45-I45,0)</f>
        <v>830.60800000000017</v>
      </c>
      <c r="L46" s="89"/>
    </row>
    <row r="47" spans="1:12" x14ac:dyDescent="0.2">
      <c r="A47" s="71" t="s">
        <v>357</v>
      </c>
      <c r="B47" s="72"/>
      <c r="C47" s="73">
        <f>C48+C49</f>
        <v>0</v>
      </c>
      <c r="D47" s="90">
        <f>D48+D49</f>
        <v>0</v>
      </c>
      <c r="F47" s="91"/>
      <c r="G47" s="92"/>
      <c r="H47" s="93"/>
      <c r="I47" s="94"/>
    </row>
    <row r="48" spans="1:12" x14ac:dyDescent="0.2">
      <c r="A48" s="95" t="s">
        <v>358</v>
      </c>
      <c r="B48" s="72" t="s">
        <v>359</v>
      </c>
      <c r="C48" s="73"/>
      <c r="D48" s="73"/>
      <c r="F48" s="96"/>
      <c r="G48" s="97"/>
      <c r="H48" s="98"/>
      <c r="I48" s="99"/>
    </row>
    <row r="49" spans="1:9" ht="12.75" customHeight="1" x14ac:dyDescent="0.2">
      <c r="A49" s="100" t="s">
        <v>360</v>
      </c>
      <c r="B49" s="101" t="s">
        <v>361</v>
      </c>
      <c r="C49" s="102"/>
      <c r="D49" s="103"/>
      <c r="F49" s="96"/>
      <c r="G49" s="97"/>
      <c r="H49" s="98"/>
      <c r="I49" s="99"/>
    </row>
    <row r="50" spans="1:9" x14ac:dyDescent="0.2">
      <c r="A50" s="71" t="s">
        <v>362</v>
      </c>
      <c r="B50" s="72" t="s">
        <v>363</v>
      </c>
      <c r="C50" s="73">
        <f>C46-C47</f>
        <v>156.38900000000012</v>
      </c>
      <c r="D50" s="73">
        <f>D46-D47</f>
        <v>0</v>
      </c>
      <c r="F50" s="71" t="s">
        <v>364</v>
      </c>
      <c r="G50" s="72" t="s">
        <v>365</v>
      </c>
      <c r="H50" s="85">
        <f>IF(C46&gt;H45,C46-H45,0)+C48</f>
        <v>0</v>
      </c>
      <c r="I50" s="85">
        <v>0</v>
      </c>
    </row>
    <row r="51" spans="1:9" x14ac:dyDescent="0.2">
      <c r="A51" s="71" t="s">
        <v>366</v>
      </c>
      <c r="B51" s="72" t="s">
        <v>367</v>
      </c>
      <c r="C51" s="73">
        <f>SUM(C47+C50+C45)</f>
        <v>4276</v>
      </c>
      <c r="D51" s="73">
        <f>SUM(D47+D50+D45)</f>
        <v>4809.6080000000002</v>
      </c>
      <c r="F51" s="71" t="s">
        <v>368</v>
      </c>
      <c r="G51" s="72" t="s">
        <v>369</v>
      </c>
      <c r="H51" s="85">
        <f>H45+H50+H46</f>
        <v>4276</v>
      </c>
      <c r="I51" s="85">
        <f>I45+I50+I46</f>
        <v>4809.6080000000002</v>
      </c>
    </row>
    <row r="52" spans="1:9" ht="23.25" customHeight="1" x14ac:dyDescent="0.2">
      <c r="A52" s="58" t="s">
        <v>370</v>
      </c>
      <c r="B52" s="104"/>
      <c r="F52" s="105"/>
      <c r="G52" s="250"/>
      <c r="H52" s="250"/>
      <c r="I52" s="250"/>
    </row>
    <row r="53" spans="1:9" ht="7.5" customHeight="1" x14ac:dyDescent="0.2">
      <c r="B53" s="104"/>
      <c r="C53" s="106">
        <v>107083.27</v>
      </c>
      <c r="F53" s="105"/>
      <c r="G53" s="104"/>
      <c r="H53" s="107"/>
      <c r="I53" s="108"/>
    </row>
    <row r="54" spans="1:9" s="58" customFormat="1" x14ac:dyDescent="0.2">
      <c r="A54" s="48" t="s">
        <v>236</v>
      </c>
      <c r="B54" s="97"/>
      <c r="C54" s="106">
        <f>C50-C53</f>
        <v>-106926.88100000001</v>
      </c>
      <c r="F54" s="47" t="s">
        <v>237</v>
      </c>
      <c r="G54" s="104"/>
      <c r="H54" s="107"/>
      <c r="I54" s="107"/>
    </row>
    <row r="55" spans="1:9" s="58" customFormat="1" x14ac:dyDescent="0.2">
      <c r="A55" s="49" t="s">
        <v>238</v>
      </c>
      <c r="B55" s="109"/>
      <c r="C55" s="110"/>
      <c r="F55" s="111"/>
      <c r="G55" s="112"/>
      <c r="H55" s="112" t="s">
        <v>239</v>
      </c>
      <c r="I55" s="107"/>
    </row>
    <row r="56" spans="1:9" s="58" customFormat="1" x14ac:dyDescent="0.2">
      <c r="B56" s="57"/>
      <c r="C56" s="109"/>
      <c r="G56" s="57"/>
    </row>
  </sheetData>
  <mergeCells count="51">
    <mergeCell ref="H38:H39"/>
    <mergeCell ref="I38:I39"/>
    <mergeCell ref="G52:I52"/>
    <mergeCell ref="F36:F37"/>
    <mergeCell ref="G36:G37"/>
    <mergeCell ref="H36:H37"/>
    <mergeCell ref="I36:I37"/>
    <mergeCell ref="G38:G39"/>
    <mergeCell ref="A38:A39"/>
    <mergeCell ref="B38:B39"/>
    <mergeCell ref="C38:C39"/>
    <mergeCell ref="D38:D39"/>
    <mergeCell ref="F38:F39"/>
    <mergeCell ref="A32:A33"/>
    <mergeCell ref="B32:B33"/>
    <mergeCell ref="C32:C33"/>
    <mergeCell ref="D32:D33"/>
    <mergeCell ref="A34:A35"/>
    <mergeCell ref="B34:B35"/>
    <mergeCell ref="C34:C35"/>
    <mergeCell ref="D34:D35"/>
    <mergeCell ref="F28:F29"/>
    <mergeCell ref="G28:G29"/>
    <mergeCell ref="H28:H29"/>
    <mergeCell ref="I28:I29"/>
    <mergeCell ref="F31:F32"/>
    <mergeCell ref="G31:G32"/>
    <mergeCell ref="H31:H32"/>
    <mergeCell ref="I31:I32"/>
    <mergeCell ref="H18:H19"/>
    <mergeCell ref="I18:I19"/>
    <mergeCell ref="A22:A23"/>
    <mergeCell ref="B22:B23"/>
    <mergeCell ref="C22:C23"/>
    <mergeCell ref="D22:D23"/>
    <mergeCell ref="G18:G19"/>
    <mergeCell ref="A12:A13"/>
    <mergeCell ref="B12:B13"/>
    <mergeCell ref="C12:C13"/>
    <mergeCell ref="D12:D13"/>
    <mergeCell ref="F18:F19"/>
    <mergeCell ref="G1:I1"/>
    <mergeCell ref="A2:I2"/>
    <mergeCell ref="A4:I4"/>
    <mergeCell ref="A5:I5"/>
    <mergeCell ref="A7:A8"/>
    <mergeCell ref="B7:B8"/>
    <mergeCell ref="C7:D7"/>
    <mergeCell ref="F7:F8"/>
    <mergeCell ref="G7:G8"/>
    <mergeCell ref="H7:I7"/>
  </mergeCells>
  <printOptions horizontalCentered="1"/>
  <pageMargins left="0.35433070866141736" right="0" top="0.39370078740157483" bottom="0.39370078740157483" header="0.11811023622047245" footer="0.11811023622047245"/>
  <pageSetup paperSize="9" scale="7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Баланс</vt:lpstr>
      <vt:lpstr>ОПП </vt:lpstr>
      <vt:lpstr>ОСК</vt:lpstr>
      <vt:lpstr>ОПР </vt:lpstr>
      <vt:lpstr>Баланс!Print_Area</vt:lpstr>
      <vt:lpstr>Баланс!Print_Titles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Ralica2</dc:creator>
  <cp:lastModifiedBy>Ludmila Dimova</cp:lastModifiedBy>
  <dcterms:created xsi:type="dcterms:W3CDTF">2019-04-23T10:33:49Z</dcterms:created>
  <dcterms:modified xsi:type="dcterms:W3CDTF">2020-06-11T06:36:06Z</dcterms:modified>
</cp:coreProperties>
</file>