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80" windowWidth="24240" windowHeight="13740" activeTab="4"/>
  </bookViews>
  <sheets>
    <sheet name="Данни" sheetId="1" r:id="rId1"/>
    <sheet name="СБ" sheetId="2" r:id="rId2"/>
    <sheet name="ОПР" sheetId="3" r:id="rId3"/>
    <sheet name="ОСК" sheetId="4" r:id="rId4"/>
    <sheet name="ОПП" sheetId="5" r:id="rId5"/>
  </sheets>
  <definedNames>
    <definedName name="Excel_BuiltIn_Print_Area_12_1">#REF!</definedName>
    <definedName name="Excel_BuiltIn_Print_Area_12_1_1">#REF!</definedName>
    <definedName name="Excel_BuiltIn_Print_Area_13">#REF!</definedName>
    <definedName name="Excel_BuiltIn_Print_Area_5_1">'ОПР'!$A$4:$G$36</definedName>
    <definedName name="Excel_BuiltIn_Print_Area_5_1_1">'ОПР'!$A$4:$G$52</definedName>
    <definedName name="Excel_BuiltIn_Print_Area_6_1">#REF!</definedName>
    <definedName name="Excel_BuiltIn_Print_Area_6_1_1">#REF!</definedName>
    <definedName name="Excel_BuiltIn_Print_Area_7">#REF!</definedName>
    <definedName name="_xlnm.Print_Area" localSheetId="4">'ОПП'!$A$1:$G$67</definedName>
    <definedName name="_xlnm.Print_Area" localSheetId="2">'ОПР'!$A$1:$G$55</definedName>
    <definedName name="_xlnm.Print_Area" localSheetId="3">'ОСК'!$A$1:$L$62</definedName>
    <definedName name="_xlnm.Print_Area" localSheetId="1">'СБ'!$A$1:$F$72</definedName>
  </definedNames>
  <calcPr fullCalcOnLoad="1"/>
</workbook>
</file>

<file path=xl/sharedStrings.xml><?xml version="1.0" encoding="utf-8"?>
<sst xmlns="http://schemas.openxmlformats.org/spreadsheetml/2006/main" count="235" uniqueCount="199">
  <si>
    <t>Наименование на паричните потоци</t>
  </si>
  <si>
    <t>Текущ период</t>
  </si>
  <si>
    <t>Предходен период</t>
  </si>
  <si>
    <t>Постъпления</t>
  </si>
  <si>
    <t>Плащания</t>
  </si>
  <si>
    <t>Нетен поток</t>
  </si>
  <si>
    <t>а</t>
  </si>
  <si>
    <t>Парични потоци, свързани с търговски контрагенти</t>
  </si>
  <si>
    <t>Парични потоци, свързани с трудови възнаграждения</t>
  </si>
  <si>
    <t>Платени и възстановени данъци върху печалбата</t>
  </si>
  <si>
    <t>Плащания при разпределения на печалби</t>
  </si>
  <si>
    <t>Други парични потоци от основна дейност</t>
  </si>
  <si>
    <t>Всичко парични потоци от основна дейност (А)</t>
  </si>
  <si>
    <t>Парични потоци, свързани с дълготрайни активи</t>
  </si>
  <si>
    <t>Парични потоци от бизнескомбинации - придобивания</t>
  </si>
  <si>
    <t>Други парични потоци от инвестиционна дейност</t>
  </si>
  <si>
    <t>Всичко парични потоци от инвестиционна дейност (Б)</t>
  </si>
  <si>
    <t>Плащания на задължения по лизингови договори</t>
  </si>
  <si>
    <t>Други парични потоци от финансова дейност</t>
  </si>
  <si>
    <t>Всичко парични потоци от финансова дейност (В)</t>
  </si>
  <si>
    <t>(Хил.лв)</t>
  </si>
  <si>
    <t>Показатели</t>
  </si>
  <si>
    <t>Записан капитал</t>
  </si>
  <si>
    <t>Премии от емисии</t>
  </si>
  <si>
    <t xml:space="preserve">Резерв от последващи оценки </t>
  </si>
  <si>
    <t>Финансов резултат от минали години</t>
  </si>
  <si>
    <t>Общо собствен капитал</t>
  </si>
  <si>
    <t>Резерв, свързан с изкупени собствени акции</t>
  </si>
  <si>
    <t>Резерв, съгласно учредителен акт</t>
  </si>
  <si>
    <t>Други резерви</t>
  </si>
  <si>
    <t>Неразпределена печалба</t>
  </si>
  <si>
    <t>1. Салдо в началото на отчетния период</t>
  </si>
  <si>
    <t>2. Промени в счетоводната политика</t>
  </si>
  <si>
    <t>3. Грешки</t>
  </si>
  <si>
    <t>5. Изменение за сметка на собствениците, в т.ч.:</t>
  </si>
  <si>
    <t>- увеличение</t>
  </si>
  <si>
    <t>- намаление</t>
  </si>
  <si>
    <t xml:space="preserve"> - за дивиденти</t>
  </si>
  <si>
    <t>8. Покриване на загуба</t>
  </si>
  <si>
    <t xml:space="preserve"> - увеличения</t>
  </si>
  <si>
    <t xml:space="preserve"> - намаления</t>
  </si>
  <si>
    <t>Актив</t>
  </si>
  <si>
    <t>Пасив</t>
  </si>
  <si>
    <t>П а с и в</t>
  </si>
  <si>
    <t>Раздели, групи, статии</t>
  </si>
  <si>
    <t>Сума (хил.лева)</t>
  </si>
  <si>
    <t>Текуща година</t>
  </si>
  <si>
    <t>Предходна година</t>
  </si>
  <si>
    <t>А. Собствен капитал</t>
  </si>
  <si>
    <t>I. Записан капитал</t>
  </si>
  <si>
    <t>І. Нематериални активи</t>
  </si>
  <si>
    <t>Общо за група I:</t>
  </si>
  <si>
    <t>II. Дълготрайни материални активи</t>
  </si>
  <si>
    <t>Б. Провизии и сходни задължения</t>
  </si>
  <si>
    <t>1. Провизии за пенсии и други подобни задължения</t>
  </si>
  <si>
    <t xml:space="preserve"> - отсрочени данъци</t>
  </si>
  <si>
    <t>Общо за раздел Б:</t>
  </si>
  <si>
    <t>В. Задължения</t>
  </si>
  <si>
    <t>Общо за група III:</t>
  </si>
  <si>
    <t>I.Материални запаси</t>
  </si>
  <si>
    <t xml:space="preserve">1. Суровини и материали </t>
  </si>
  <si>
    <t>II. Вземания</t>
  </si>
  <si>
    <t>Общо за група II:</t>
  </si>
  <si>
    <t xml:space="preserve"> - в брой</t>
  </si>
  <si>
    <t xml:space="preserve"> - безсрочни сметки (депозити)</t>
  </si>
  <si>
    <t>Общо за раздел В, в т.ч.:</t>
  </si>
  <si>
    <t>СУМА НА АКТИВА</t>
  </si>
  <si>
    <t>СУМА НА ПАСИВА</t>
  </si>
  <si>
    <t>Наименование  на разходите</t>
  </si>
  <si>
    <t>Наименование  на приходите</t>
  </si>
  <si>
    <t>текуща година</t>
  </si>
  <si>
    <t>предходна година</t>
  </si>
  <si>
    <t xml:space="preserve">А. РАЗХОДИ </t>
  </si>
  <si>
    <t xml:space="preserve">Б. ПРИХОДИ </t>
  </si>
  <si>
    <t>1. Нетни приходи от продажби в т.ч.:</t>
  </si>
  <si>
    <t>а) суровини и материали</t>
  </si>
  <si>
    <t>б) външни услуги</t>
  </si>
  <si>
    <t>а) разходи за възнаграждения</t>
  </si>
  <si>
    <t>а) разходи за амортизация и обезценка на дълготрайни материални и нематериални активи, в т.ч.:</t>
  </si>
  <si>
    <t>б) разходи от обезценка на текущи (краткотрайни) активи</t>
  </si>
  <si>
    <t>а) балансова стойност на продадени активи</t>
  </si>
  <si>
    <t>Общо финасови приходи</t>
  </si>
  <si>
    <t>Общо финансови разходи</t>
  </si>
  <si>
    <t xml:space="preserve">Общо разходи </t>
  </si>
  <si>
    <t xml:space="preserve">Общо приходи </t>
  </si>
  <si>
    <t>1. Земи и сгради, в т.ч.:</t>
  </si>
  <si>
    <t xml:space="preserve"> - сгради</t>
  </si>
  <si>
    <t>2 .Машини, производствено оборудване и апаратура</t>
  </si>
  <si>
    <t>3. Съоръжения и други</t>
  </si>
  <si>
    <t>Общо за група ІІ:</t>
  </si>
  <si>
    <t>Парични потоци, свързани с краткосрочни финансови активи, държани за търговски цели</t>
  </si>
  <si>
    <t>Парични потоци, свързани с лихви, комисионни, дивиденти и други подобни</t>
  </si>
  <si>
    <t>Парични потоци от положителни и отрицателни валутни курсови разлики</t>
  </si>
  <si>
    <t>Парични потоци, свързани с краткосрочни финансови активи</t>
  </si>
  <si>
    <t>Парични потоци от емитиране и обратно придобиване на ценни книжа</t>
  </si>
  <si>
    <t>Парични потоци от допълнителни вноски и връщането им на собствениците</t>
  </si>
  <si>
    <t>Парични потоци, свързани с получени или предоставени заеми</t>
  </si>
  <si>
    <t>Парични потоци от лихви, комисионни, дивиденти и други подобни</t>
  </si>
  <si>
    <t>12. Промени от преводи на годишни финансови отчети на предприятия в чужбина</t>
  </si>
  <si>
    <t>2. Провизии за данъци, в т.ч.:</t>
  </si>
  <si>
    <t>Общо разходи за оперативна дейност</t>
  </si>
  <si>
    <t>Общо приходи от оперативна дейност</t>
  </si>
  <si>
    <t xml:space="preserve">Общо за раздел А: </t>
  </si>
  <si>
    <t>Наименование и правна форма</t>
  </si>
  <si>
    <t>Адрес</t>
  </si>
  <si>
    <t>Период на отчета</t>
  </si>
  <si>
    <t>Дата на съставяне</t>
  </si>
  <si>
    <t>Дата, към която е изготвен</t>
  </si>
  <si>
    <t>над 1 година</t>
  </si>
  <si>
    <t>до 1 година</t>
  </si>
  <si>
    <t xml:space="preserve"> - към персонала, в т.ч.:</t>
  </si>
  <si>
    <t xml:space="preserve"> - осигурителни задължения, в т.ч.:</t>
  </si>
  <si>
    <t xml:space="preserve"> - данъчни задължения</t>
  </si>
  <si>
    <t>аа) разходи за амортизация</t>
  </si>
  <si>
    <t>Всичко</t>
  </si>
  <si>
    <t>Текуща печалба / загуба</t>
  </si>
  <si>
    <t>А. Парични потоци от основна дейност</t>
  </si>
  <si>
    <t>Б. Парични потоци от инвестиционна дейност</t>
  </si>
  <si>
    <t>В. Парични потоци от финансова дейност</t>
  </si>
  <si>
    <t>Главен счетоводител:</t>
  </si>
  <si>
    <t>1. Вземания от клиенти и доставчици</t>
  </si>
  <si>
    <t>1. Разходи за суровини, материали и външни услуги в т.ч.:</t>
  </si>
  <si>
    <t>2. Разходи за персонала, в т.ч.:</t>
  </si>
  <si>
    <t>3. Разходи за амортизация и обезценка, в т.ч.:</t>
  </si>
  <si>
    <t>4. Други разходи, в т.ч.:</t>
  </si>
  <si>
    <t>5. Разходи за лихви и други финансови разходи</t>
  </si>
  <si>
    <t>А. Нетекущи (дълготрайни) активи</t>
  </si>
  <si>
    <t>1. Концесии, патенти, лицензии, търговски марки, програмни продукти и други подобни права и активи</t>
  </si>
  <si>
    <t>Общо за раздел А:</t>
  </si>
  <si>
    <t>Б. Текущи (краткотрайни) активи</t>
  </si>
  <si>
    <t>III. Парични  средства, в т.ч.:</t>
  </si>
  <si>
    <t>В. Разходи за бъдещи периоди</t>
  </si>
  <si>
    <t>ІI. Резерви</t>
  </si>
  <si>
    <t>IV. Текуща печалба (загуба)</t>
  </si>
  <si>
    <t>б) услуги</t>
  </si>
  <si>
    <t>а) стоки</t>
  </si>
  <si>
    <t>2.Салдо след промени в счетоводната политика и грешки</t>
  </si>
  <si>
    <t>3. Финансов резултат за текущия период</t>
  </si>
  <si>
    <t>4. Разпределние на печалба</t>
  </si>
  <si>
    <t>Водоснабдяване - Дунав ЕООД</t>
  </si>
  <si>
    <t>гр. Разград, ул. Сливница № 3 А</t>
  </si>
  <si>
    <t>Диана Веселинова</t>
  </si>
  <si>
    <t>Управител:</t>
  </si>
  <si>
    <t>инж. Стоян Иванов</t>
  </si>
  <si>
    <t xml:space="preserve"> ОТЧЕТ ЗА ПАРИЧНИТЕ ПОТОЦИ</t>
  </si>
  <si>
    <t xml:space="preserve"> ОТЧЕТ ЗА СОБСТВЕНИЯ КАПИТАЛ</t>
  </si>
  <si>
    <t xml:space="preserve"> СЧЕТОВОДЕН БАЛАНС</t>
  </si>
  <si>
    <t xml:space="preserve"> ОТЧЕТ ЗА ПРИХОДИТЕ И РАЗХОДИТЕ</t>
  </si>
  <si>
    <t>_______________________________________________________________________________________________________________________________________</t>
  </si>
  <si>
    <t xml:space="preserve"> - земи</t>
  </si>
  <si>
    <t>2. Незавършено производство</t>
  </si>
  <si>
    <t>3. Стоки</t>
  </si>
  <si>
    <t>1. Други резерви</t>
  </si>
  <si>
    <t>2. Резерв от последващи оценки</t>
  </si>
  <si>
    <t>- неразпределена печалба</t>
  </si>
  <si>
    <t>III. Натрупана печалба от минали години, в т.ч.:</t>
  </si>
  <si>
    <t>1. Задължения към доставчици, в т.ч.:</t>
  </si>
  <si>
    <t>4. Други задължения</t>
  </si>
  <si>
    <t xml:space="preserve"> - други задължения</t>
  </si>
  <si>
    <t>4. Други лихви и финансови приходи</t>
  </si>
  <si>
    <t>2. Разходи за придобиване на активи по стопански начин</t>
  </si>
  <si>
    <t>1. Намаление на незавършено производство</t>
  </si>
  <si>
    <t>2. Увеличение незавършено производство</t>
  </si>
  <si>
    <t>6. Печалба от обичайната дейност</t>
  </si>
  <si>
    <t>________________________________________________________________________________________________________________________________________</t>
  </si>
  <si>
    <t xml:space="preserve">Резерв от послеващи оценки </t>
  </si>
  <si>
    <t>Неразпределена  печалба</t>
  </si>
  <si>
    <t>В. Изменение на паричните средства през периода</t>
  </si>
  <si>
    <t>Г. Парични средства в началото на периода</t>
  </si>
  <si>
    <t>Д. Парични средства в края на периода</t>
  </si>
  <si>
    <t>2. Други вземания</t>
  </si>
  <si>
    <t>_________________________________________________________________________________________________________________</t>
  </si>
  <si>
    <t>___________________________________________________________________________________________________________________</t>
  </si>
  <si>
    <t>Съгласно доклад на независимия одитор:</t>
  </si>
  <si>
    <t xml:space="preserve">7. Счетоводна печалба </t>
  </si>
  <si>
    <t>8. Разходи за данъци от печалбата</t>
  </si>
  <si>
    <t xml:space="preserve">9. Печалба </t>
  </si>
  <si>
    <t>__________________________________________________________________________________________________________________</t>
  </si>
  <si>
    <t>______________________________________________________________________________________________________________</t>
  </si>
  <si>
    <t>5. Последващи оценки на активи и пасиви</t>
  </si>
  <si>
    <t>6. Други изменения в собствения капитал</t>
  </si>
  <si>
    <t>7. Салдо към края на отчетния период</t>
  </si>
  <si>
    <t xml:space="preserve">8. Собствен капитал към края на отчетния период </t>
  </si>
  <si>
    <t>към 31.12.2019 г.</t>
  </si>
  <si>
    <t>за 2019 г.</t>
  </si>
  <si>
    <t>10 март 2020 г.</t>
  </si>
  <si>
    <t>Финансов отчет към 31 декември 2019 година</t>
  </si>
  <si>
    <t>5. Загуба  от обичайната дейност</t>
  </si>
  <si>
    <t>6. Счетоводна загуба</t>
  </si>
  <si>
    <t>7. Загуба</t>
  </si>
  <si>
    <t>-</t>
  </si>
  <si>
    <t>Контролно число  от оборотната ведомост</t>
  </si>
  <si>
    <t>*</t>
  </si>
  <si>
    <t xml:space="preserve">* Приложение № 21 Разходи за външни услуги </t>
  </si>
  <si>
    <t>* Приложение № 23 Други разходи за дейността</t>
  </si>
  <si>
    <t>Финансовият отчет на страници от 1 до 34 е одобрен за издаване от Управителя  на 10 март 2020 г.</t>
  </si>
  <si>
    <t>Приложенията на страници от 5 до 34 са неразделна част от този финансов отчет</t>
  </si>
  <si>
    <t>б) разходи за осигуровки</t>
  </si>
  <si>
    <t>3. Други приходи</t>
  </si>
</sst>
</file>

<file path=xl/styles.xml><?xml version="1.0" encoding="utf-8"?>
<styleSheet xmlns="http://schemas.openxmlformats.org/spreadsheetml/2006/main">
  <numFmts count="2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BGN&quot;;\-#,##0\ &quot;BGN&quot;"/>
    <numFmt numFmtId="165" formatCode="#,##0\ &quot;BGN&quot;;[Red]\-#,##0\ &quot;BGN&quot;"/>
    <numFmt numFmtId="166" formatCode="#,##0.00\ &quot;BGN&quot;;\-#,##0.00\ &quot;BGN&quot;"/>
    <numFmt numFmtId="167" formatCode="#,##0.00\ &quot;BGN&quot;;[Red]\-#,##0.00\ &quot;BGN&quot;"/>
    <numFmt numFmtId="168" formatCode="_-* #,##0\ &quot;BGN&quot;_-;\-* #,##0\ &quot;BGN&quot;_-;_-* &quot;-&quot;\ &quot;BGN&quot;_-;_-@_-"/>
    <numFmt numFmtId="169" formatCode="_-* #,##0_-;\-* #,##0_-;_-* &quot;-&quot;_-;_-@_-"/>
    <numFmt numFmtId="170" formatCode="_-* #,##0.00\ &quot;BGN&quot;_-;\-* #,##0.00\ &quot;BGN&quot;_-;_-* &quot;-&quot;??\ &quot;BGN&quot;_-;_-@_-"/>
    <numFmt numFmtId="171" formatCode="_-* #,##0.00_-;\-* #,##0.00_-;_-* &quot;-&quot;??_-;_-@_-"/>
    <numFmt numFmtId="172" formatCode="d/mm/yyyy&quot; г&quot;/"/>
    <numFmt numFmtId="173" formatCode="_(* #,##0_);_(* \(#,##0\);_(* &quot;-&quot;_);_(@_)"/>
    <numFmt numFmtId="174" formatCode="[$-402]dd\ mmmm\ yyyy\ &quot;г.&quot;"/>
    <numFmt numFmtId="175" formatCode="0.0000"/>
    <numFmt numFmtId="176" formatCode="0.000"/>
    <numFmt numFmtId="177" formatCode="0.0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name val="Garamond"/>
      <family val="1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u val="single"/>
      <sz val="11"/>
      <name val="Times New Roman"/>
      <family val="1"/>
    </font>
    <font>
      <u val="single"/>
      <sz val="10"/>
      <name val="Times New Roman"/>
      <family val="1"/>
    </font>
    <font>
      <i/>
      <sz val="10"/>
      <color indexed="8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7"/>
      <name val="Times New Roman"/>
      <family val="1"/>
    </font>
    <font>
      <u val="single"/>
      <sz val="10"/>
      <color indexed="20"/>
      <name val="Arial"/>
      <family val="2"/>
    </font>
    <font>
      <u val="single"/>
      <sz val="10"/>
      <color theme="11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/>
      <right/>
      <top/>
      <bottom/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/>
      <right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2" borderId="1" applyNumberFormat="0" applyAlignment="0" applyProtection="0"/>
    <xf numFmtId="0" fontId="5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14" fillId="0" borderId="0">
      <alignment/>
      <protection/>
    </xf>
    <xf numFmtId="0" fontId="0" fillId="4" borderId="7" applyNumberFormat="0" applyAlignment="0" applyProtection="0"/>
    <xf numFmtId="0" fontId="15" fillId="2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89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left"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/>
    </xf>
    <xf numFmtId="172" fontId="22" fillId="0" borderId="0" xfId="0" applyNumberFormat="1" applyFont="1" applyAlignment="1">
      <alignment horizontal="left"/>
    </xf>
    <xf numFmtId="0" fontId="23" fillId="0" borderId="0" xfId="53" applyNumberFormat="1" applyFont="1" applyFill="1" applyBorder="1" applyAlignment="1" applyProtection="1">
      <alignment horizontal="left"/>
      <protection/>
    </xf>
    <xf numFmtId="0" fontId="21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right"/>
    </xf>
    <xf numFmtId="0" fontId="24" fillId="0" borderId="10" xfId="0" applyFont="1" applyFill="1" applyBorder="1" applyAlignment="1">
      <alignment wrapText="1"/>
    </xf>
    <xf numFmtId="173" fontId="25" fillId="0" borderId="10" xfId="0" applyNumberFormat="1" applyFont="1" applyFill="1" applyBorder="1" applyAlignment="1">
      <alignment/>
    </xf>
    <xf numFmtId="0" fontId="25" fillId="0" borderId="10" xfId="0" applyFont="1" applyFill="1" applyBorder="1" applyAlignment="1">
      <alignment wrapText="1"/>
    </xf>
    <xf numFmtId="0" fontId="24" fillId="0" borderId="0" xfId="0" applyFont="1" applyFill="1" applyBorder="1" applyAlignment="1">
      <alignment/>
    </xf>
    <xf numFmtId="1" fontId="24" fillId="0" borderId="0" xfId="0" applyNumberFormat="1" applyFont="1" applyFill="1" applyBorder="1" applyAlignment="1">
      <alignment/>
    </xf>
    <xf numFmtId="14" fontId="25" fillId="0" borderId="0" xfId="0" applyNumberFormat="1" applyFont="1" applyFill="1" applyBorder="1" applyAlignment="1">
      <alignment horizontal="left"/>
    </xf>
    <xf numFmtId="0" fontId="25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173" fontId="24" fillId="0" borderId="10" xfId="0" applyNumberFormat="1" applyFont="1" applyFill="1" applyBorder="1" applyAlignment="1">
      <alignment horizontal="center"/>
    </xf>
    <xf numFmtId="173" fontId="25" fillId="0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 wrapText="1"/>
    </xf>
    <xf numFmtId="0" fontId="22" fillId="0" borderId="10" xfId="0" applyFont="1" applyFill="1" applyBorder="1" applyAlignment="1">
      <alignment wrapText="1"/>
    </xf>
    <xf numFmtId="172" fontId="21" fillId="0" borderId="0" xfId="0" applyNumberFormat="1" applyFont="1" applyFill="1" applyBorder="1" applyAlignment="1">
      <alignment horizontal="left"/>
    </xf>
    <xf numFmtId="0" fontId="21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21" fillId="0" borderId="11" xfId="0" applyFont="1" applyFill="1" applyBorder="1" applyAlignment="1">
      <alignment/>
    </xf>
    <xf numFmtId="0" fontId="25" fillId="0" borderId="0" xfId="0" applyFont="1" applyFill="1" applyBorder="1" applyAlignment="1">
      <alignment horizontal="left"/>
    </xf>
    <xf numFmtId="10" fontId="21" fillId="0" borderId="0" xfId="0" applyNumberFormat="1" applyFont="1" applyFill="1" applyBorder="1" applyAlignment="1">
      <alignment/>
    </xf>
    <xf numFmtId="173" fontId="25" fillId="0" borderId="0" xfId="0" applyNumberFormat="1" applyFont="1" applyFill="1" applyBorder="1" applyAlignment="1">
      <alignment/>
    </xf>
    <xf numFmtId="173" fontId="25" fillId="0" borderId="0" xfId="0" applyNumberFormat="1" applyFont="1" applyFill="1" applyBorder="1" applyAlignment="1">
      <alignment horizontal="center"/>
    </xf>
    <xf numFmtId="173" fontId="25" fillId="0" borderId="11" xfId="0" applyNumberFormat="1" applyFont="1" applyFill="1" applyBorder="1" applyAlignment="1">
      <alignment horizontal="center"/>
    </xf>
    <xf numFmtId="173" fontId="25" fillId="0" borderId="12" xfId="0" applyNumberFormat="1" applyFont="1" applyFill="1" applyBorder="1" applyAlignment="1">
      <alignment horizontal="center"/>
    </xf>
    <xf numFmtId="173" fontId="25" fillId="0" borderId="13" xfId="0" applyNumberFormat="1" applyFont="1" applyFill="1" applyBorder="1" applyAlignment="1">
      <alignment horizontal="center"/>
    </xf>
    <xf numFmtId="173" fontId="21" fillId="0" borderId="0" xfId="0" applyNumberFormat="1" applyFont="1" applyFill="1" applyBorder="1" applyAlignment="1">
      <alignment horizontal="right"/>
    </xf>
    <xf numFmtId="173" fontId="21" fillId="0" borderId="0" xfId="0" applyNumberFormat="1" applyFont="1" applyFill="1" applyBorder="1" applyAlignment="1">
      <alignment/>
    </xf>
    <xf numFmtId="173" fontId="24" fillId="0" borderId="14" xfId="0" applyNumberFormat="1" applyFont="1" applyFill="1" applyBorder="1" applyAlignment="1">
      <alignment horizontal="center"/>
    </xf>
    <xf numFmtId="0" fontId="24" fillId="0" borderId="14" xfId="0" applyFont="1" applyFill="1" applyBorder="1" applyAlignment="1">
      <alignment wrapText="1"/>
    </xf>
    <xf numFmtId="0" fontId="25" fillId="0" borderId="15" xfId="0" applyFont="1" applyFill="1" applyBorder="1" applyAlignment="1">
      <alignment horizontal="center"/>
    </xf>
    <xf numFmtId="173" fontId="24" fillId="0" borderId="10" xfId="0" applyNumberFormat="1" applyFont="1" applyFill="1" applyBorder="1" applyAlignment="1">
      <alignment/>
    </xf>
    <xf numFmtId="0" fontId="24" fillId="0" borderId="0" xfId="0" applyFont="1" applyFill="1" applyBorder="1" applyAlignment="1">
      <alignment horizontal="center"/>
    </xf>
    <xf numFmtId="0" fontId="25" fillId="0" borderId="16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25" fillId="0" borderId="15" xfId="0" applyFont="1" applyFill="1" applyBorder="1" applyAlignment="1">
      <alignment horizontal="center" vertical="center" wrapText="1"/>
    </xf>
    <xf numFmtId="14" fontId="21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/>
    </xf>
    <xf numFmtId="173" fontId="24" fillId="0" borderId="0" xfId="0" applyNumberFormat="1" applyFont="1" applyFill="1" applyBorder="1" applyAlignment="1">
      <alignment/>
    </xf>
    <xf numFmtId="173" fontId="24" fillId="0" borderId="0" xfId="0" applyNumberFormat="1" applyFont="1" applyFill="1" applyBorder="1" applyAlignment="1">
      <alignment horizontal="center"/>
    </xf>
    <xf numFmtId="173" fontId="24" fillId="0" borderId="11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wrapText="1"/>
    </xf>
    <xf numFmtId="0" fontId="27" fillId="0" borderId="0" xfId="53" applyNumberFormat="1" applyFont="1" applyFill="1" applyBorder="1" applyAlignment="1" applyProtection="1">
      <alignment horizontal="left"/>
      <protection/>
    </xf>
    <xf numFmtId="0" fontId="21" fillId="0" borderId="0" xfId="0" applyFont="1" applyBorder="1" applyAlignment="1">
      <alignment/>
    </xf>
    <xf numFmtId="14" fontId="25" fillId="0" borderId="0" xfId="0" applyNumberFormat="1" applyFont="1" applyFill="1" applyBorder="1" applyAlignment="1">
      <alignment horizontal="right"/>
    </xf>
    <xf numFmtId="0" fontId="25" fillId="0" borderId="0" xfId="53" applyNumberFormat="1" applyFont="1" applyFill="1" applyBorder="1" applyAlignment="1" applyProtection="1">
      <alignment horizontal="left"/>
      <protection/>
    </xf>
    <xf numFmtId="0" fontId="28" fillId="0" borderId="0" xfId="53" applyNumberFormat="1" applyFont="1" applyFill="1" applyBorder="1" applyAlignment="1" applyProtection="1">
      <alignment horizontal="left"/>
      <protection/>
    </xf>
    <xf numFmtId="0" fontId="29" fillId="0" borderId="0" xfId="53" applyNumberFormat="1" applyFont="1" applyFill="1" applyBorder="1" applyAlignment="1" applyProtection="1">
      <alignment horizontal="left"/>
      <protection/>
    </xf>
    <xf numFmtId="0" fontId="30" fillId="0" borderId="0" xfId="0" applyFont="1" applyFill="1" applyBorder="1" applyAlignment="1">
      <alignment/>
    </xf>
    <xf numFmtId="0" fontId="30" fillId="0" borderId="0" xfId="0" applyFont="1" applyFill="1" applyAlignment="1">
      <alignment/>
    </xf>
    <xf numFmtId="0" fontId="31" fillId="0" borderId="0" xfId="53" applyNumberFormat="1" applyFont="1" applyFill="1" applyBorder="1" applyAlignment="1" applyProtection="1">
      <alignment horizontal="left"/>
      <protection/>
    </xf>
    <xf numFmtId="0" fontId="32" fillId="0" borderId="16" xfId="0" applyFont="1" applyFill="1" applyBorder="1" applyAlignment="1">
      <alignment horizontal="center"/>
    </xf>
    <xf numFmtId="0" fontId="32" fillId="0" borderId="1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172" fontId="34" fillId="0" borderId="0" xfId="0" applyNumberFormat="1" applyFont="1" applyFill="1" applyBorder="1" applyAlignment="1">
      <alignment horizontal="left"/>
    </xf>
    <xf numFmtId="172" fontId="30" fillId="0" borderId="0" xfId="0" applyNumberFormat="1" applyFont="1" applyFill="1" applyBorder="1" applyAlignment="1">
      <alignment horizontal="left"/>
    </xf>
    <xf numFmtId="173" fontId="30" fillId="0" borderId="0" xfId="0" applyNumberFormat="1" applyFont="1" applyFill="1" applyBorder="1" applyAlignment="1">
      <alignment/>
    </xf>
    <xf numFmtId="0" fontId="32" fillId="0" borderId="1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/>
    </xf>
    <xf numFmtId="49" fontId="25" fillId="0" borderId="15" xfId="0" applyNumberFormat="1" applyFont="1" applyFill="1" applyBorder="1" applyAlignment="1">
      <alignment wrapText="1"/>
    </xf>
    <xf numFmtId="173" fontId="25" fillId="0" borderId="15" xfId="0" applyNumberFormat="1" applyFont="1" applyFill="1" applyBorder="1" applyAlignment="1">
      <alignment horizontal="center"/>
    </xf>
    <xf numFmtId="0" fontId="37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38" fillId="0" borderId="0" xfId="53" applyNumberFormat="1" applyFont="1" applyFill="1" applyBorder="1" applyAlignment="1" applyProtection="1">
      <alignment horizontal="left"/>
      <protection/>
    </xf>
    <xf numFmtId="49" fontId="24" fillId="0" borderId="15" xfId="0" applyNumberFormat="1" applyFont="1" applyFill="1" applyBorder="1" applyAlignment="1">
      <alignment wrapText="1"/>
    </xf>
    <xf numFmtId="173" fontId="24" fillId="0" borderId="15" xfId="0" applyNumberFormat="1" applyFont="1" applyFill="1" applyBorder="1" applyAlignment="1">
      <alignment horizontal="center"/>
    </xf>
    <xf numFmtId="0" fontId="25" fillId="0" borderId="17" xfId="0" applyFont="1" applyFill="1" applyBorder="1" applyAlignment="1">
      <alignment horizontal="center"/>
    </xf>
    <xf numFmtId="49" fontId="24" fillId="0" borderId="18" xfId="0" applyNumberFormat="1" applyFont="1" applyFill="1" applyBorder="1" applyAlignment="1">
      <alignment wrapText="1"/>
    </xf>
    <xf numFmtId="0" fontId="37" fillId="0" borderId="0" xfId="0" applyNumberFormat="1" applyFont="1" applyFill="1" applyBorder="1" applyAlignment="1">
      <alignment/>
    </xf>
    <xf numFmtId="0" fontId="21" fillId="0" borderId="0" xfId="0" applyNumberFormat="1" applyFont="1" applyFill="1" applyBorder="1" applyAlignment="1">
      <alignment/>
    </xf>
    <xf numFmtId="0" fontId="30" fillId="0" borderId="0" xfId="0" applyNumberFormat="1" applyFont="1" applyFill="1" applyBorder="1" applyAlignment="1">
      <alignment/>
    </xf>
    <xf numFmtId="0" fontId="24" fillId="0" borderId="0" xfId="0" applyNumberFormat="1" applyFont="1" applyFill="1" applyBorder="1" applyAlignment="1">
      <alignment horizontal="center"/>
    </xf>
    <xf numFmtId="0" fontId="32" fillId="0" borderId="10" xfId="0" applyNumberFormat="1" applyFont="1" applyFill="1" applyBorder="1" applyAlignment="1">
      <alignment horizontal="center" vertical="center" wrapText="1"/>
    </xf>
    <xf numFmtId="0" fontId="32" fillId="0" borderId="19" xfId="0" applyNumberFormat="1" applyFont="1" applyFill="1" applyBorder="1" applyAlignment="1">
      <alignment horizontal="center" vertical="center" wrapText="1"/>
    </xf>
    <xf numFmtId="0" fontId="35" fillId="0" borderId="20" xfId="0" applyNumberFormat="1" applyFont="1" applyFill="1" applyBorder="1" applyAlignment="1">
      <alignment horizontal="center"/>
    </xf>
    <xf numFmtId="0" fontId="35" fillId="0" borderId="10" xfId="0" applyNumberFormat="1" applyFont="1" applyFill="1" applyBorder="1" applyAlignment="1">
      <alignment horizontal="center"/>
    </xf>
    <xf numFmtId="0" fontId="35" fillId="0" borderId="19" xfId="0" applyNumberFormat="1" applyFont="1" applyFill="1" applyBorder="1" applyAlignment="1">
      <alignment horizontal="center"/>
    </xf>
    <xf numFmtId="0" fontId="35" fillId="0" borderId="16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5" fillId="0" borderId="10" xfId="0" applyNumberFormat="1" applyFont="1" applyFill="1" applyBorder="1" applyAlignment="1">
      <alignment/>
    </xf>
    <xf numFmtId="0" fontId="25" fillId="0" borderId="19" xfId="0" applyNumberFormat="1" applyFont="1" applyFill="1" applyBorder="1" applyAlignment="1">
      <alignment/>
    </xf>
    <xf numFmtId="0" fontId="24" fillId="0" borderId="16" xfId="0" applyNumberFormat="1" applyFont="1" applyFill="1" applyBorder="1" applyAlignment="1">
      <alignment wrapText="1"/>
    </xf>
    <xf numFmtId="0" fontId="26" fillId="0" borderId="10" xfId="0" applyNumberFormat="1" applyFont="1" applyFill="1" applyBorder="1" applyAlignment="1">
      <alignment/>
    </xf>
    <xf numFmtId="0" fontId="24" fillId="0" borderId="10" xfId="0" applyNumberFormat="1" applyFont="1" applyFill="1" applyBorder="1" applyAlignment="1">
      <alignment/>
    </xf>
    <xf numFmtId="0" fontId="21" fillId="0" borderId="20" xfId="57" applyNumberFormat="1" applyFont="1" applyFill="1" applyBorder="1" applyAlignment="1">
      <alignment wrapText="1"/>
      <protection/>
    </xf>
    <xf numFmtId="0" fontId="25" fillId="0" borderId="16" xfId="0" applyNumberFormat="1" applyFont="1" applyFill="1" applyBorder="1" applyAlignment="1">
      <alignment wrapText="1"/>
    </xf>
    <xf numFmtId="0" fontId="25" fillId="0" borderId="20" xfId="0" applyNumberFormat="1" applyFont="1" applyFill="1" applyBorder="1" applyAlignment="1">
      <alignment wrapText="1"/>
    </xf>
    <xf numFmtId="0" fontId="24" fillId="0" borderId="16" xfId="0" applyNumberFormat="1" applyFont="1" applyFill="1" applyBorder="1" applyAlignment="1">
      <alignment horizontal="center" wrapText="1"/>
    </xf>
    <xf numFmtId="0" fontId="24" fillId="0" borderId="20" xfId="0" applyNumberFormat="1" applyFont="1" applyFill="1" applyBorder="1" applyAlignment="1">
      <alignment horizontal="center" wrapText="1"/>
    </xf>
    <xf numFmtId="0" fontId="25" fillId="0" borderId="10" xfId="0" applyNumberFormat="1" applyFont="1" applyFill="1" applyBorder="1" applyAlignment="1" applyProtection="1">
      <alignment/>
      <protection locked="0"/>
    </xf>
    <xf numFmtId="0" fontId="21" fillId="0" borderId="16" xfId="0" applyNumberFormat="1" applyFont="1" applyFill="1" applyBorder="1" applyAlignment="1">
      <alignment wrapText="1"/>
    </xf>
    <xf numFmtId="0" fontId="22" fillId="0" borderId="10" xfId="0" applyNumberFormat="1" applyFont="1" applyFill="1" applyBorder="1" applyAlignment="1">
      <alignment/>
    </xf>
    <xf numFmtId="0" fontId="25" fillId="0" borderId="15" xfId="0" applyNumberFormat="1" applyFont="1" applyFill="1" applyBorder="1" applyAlignment="1">
      <alignment wrapText="1"/>
    </xf>
    <xf numFmtId="0" fontId="25" fillId="0" borderId="16" xfId="0" applyNumberFormat="1" applyFont="1" applyFill="1" applyBorder="1" applyAlignment="1">
      <alignment/>
    </xf>
    <xf numFmtId="0" fontId="25" fillId="0" borderId="21" xfId="0" applyNumberFormat="1" applyFont="1" applyFill="1" applyBorder="1" applyAlignment="1">
      <alignment wrapText="1"/>
    </xf>
    <xf numFmtId="0" fontId="24" fillId="0" borderId="15" xfId="0" applyNumberFormat="1" applyFont="1" applyFill="1" applyBorder="1" applyAlignment="1">
      <alignment wrapText="1"/>
    </xf>
    <xf numFmtId="0" fontId="24" fillId="0" borderId="15" xfId="0" applyNumberFormat="1" applyFont="1" applyFill="1" applyBorder="1" applyAlignment="1">
      <alignment/>
    </xf>
    <xf numFmtId="0" fontId="24" fillId="0" borderId="15" xfId="0" applyNumberFormat="1" applyFont="1" applyFill="1" applyBorder="1" applyAlignment="1">
      <alignment horizontal="center" wrapText="1"/>
    </xf>
    <xf numFmtId="0" fontId="25" fillId="0" borderId="18" xfId="0" applyNumberFormat="1" applyFont="1" applyFill="1" applyBorder="1" applyAlignment="1">
      <alignment wrapText="1"/>
    </xf>
    <xf numFmtId="0" fontId="25" fillId="0" borderId="22" xfId="0" applyNumberFormat="1" applyFont="1" applyFill="1" applyBorder="1" applyAlignment="1">
      <alignment wrapText="1"/>
    </xf>
    <xf numFmtId="0" fontId="24" fillId="0" borderId="23" xfId="0" applyNumberFormat="1" applyFont="1" applyFill="1" applyBorder="1" applyAlignment="1">
      <alignment wrapText="1"/>
    </xf>
    <xf numFmtId="0" fontId="25" fillId="0" borderId="0" xfId="0" applyNumberFormat="1" applyFont="1" applyFill="1" applyBorder="1" applyAlignment="1" applyProtection="1">
      <alignment/>
      <protection locked="0"/>
    </xf>
    <xf numFmtId="0" fontId="25" fillId="0" borderId="23" xfId="0" applyNumberFormat="1" applyFont="1" applyFill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center"/>
      <protection locked="0"/>
    </xf>
    <xf numFmtId="0" fontId="25" fillId="0" borderId="11" xfId="0" applyNumberFormat="1" applyFont="1" applyFill="1" applyBorder="1" applyAlignment="1" applyProtection="1">
      <alignment horizontal="center"/>
      <protection locked="0"/>
    </xf>
    <xf numFmtId="0" fontId="24" fillId="0" borderId="0" xfId="0" applyNumberFormat="1" applyFont="1" applyFill="1" applyBorder="1" applyAlignment="1">
      <alignment/>
    </xf>
    <xf numFmtId="0" fontId="24" fillId="0" borderId="11" xfId="0" applyNumberFormat="1" applyFont="1" applyFill="1" applyBorder="1" applyAlignment="1">
      <alignment/>
    </xf>
    <xf numFmtId="0" fontId="24" fillId="17" borderId="15" xfId="0" applyNumberFormat="1" applyFont="1" applyFill="1" applyBorder="1" applyAlignment="1">
      <alignment/>
    </xf>
    <xf numFmtId="0" fontId="25" fillId="0" borderId="0" xfId="0" applyNumberFormat="1" applyFont="1" applyFill="1" applyBorder="1" applyAlignment="1">
      <alignment/>
    </xf>
    <xf numFmtId="0" fontId="24" fillId="0" borderId="10" xfId="0" applyNumberFormat="1" applyFont="1" applyFill="1" applyBorder="1" applyAlignment="1" applyProtection="1">
      <alignment/>
      <protection locked="0"/>
    </xf>
    <xf numFmtId="0" fontId="25" fillId="0" borderId="15" xfId="0" applyFont="1" applyFill="1" applyBorder="1" applyAlignment="1">
      <alignment vertical="center"/>
    </xf>
    <xf numFmtId="0" fontId="25" fillId="0" borderId="15" xfId="0" applyFont="1" applyFill="1" applyBorder="1" applyAlignment="1">
      <alignment vertical="center" wrapText="1"/>
    </xf>
    <xf numFmtId="0" fontId="21" fillId="0" borderId="23" xfId="0" applyNumberFormat="1" applyFont="1" applyFill="1" applyBorder="1" applyAlignment="1">
      <alignment/>
    </xf>
    <xf numFmtId="0" fontId="21" fillId="0" borderId="11" xfId="0" applyNumberFormat="1" applyFont="1" applyFill="1" applyBorder="1" applyAlignment="1">
      <alignment/>
    </xf>
    <xf numFmtId="0" fontId="25" fillId="0" borderId="11" xfId="0" applyNumberFormat="1" applyFont="1" applyFill="1" applyBorder="1" applyAlignment="1" applyProtection="1">
      <alignment/>
      <protection locked="0"/>
    </xf>
    <xf numFmtId="173" fontId="25" fillId="0" borderId="24" xfId="0" applyNumberFormat="1" applyFont="1" applyFill="1" applyBorder="1" applyAlignment="1">
      <alignment horizontal="center"/>
    </xf>
    <xf numFmtId="0" fontId="21" fillId="0" borderId="15" xfId="0" applyFont="1" applyFill="1" applyBorder="1" applyAlignment="1">
      <alignment/>
    </xf>
    <xf numFmtId="1" fontId="21" fillId="0" borderId="0" xfId="0" applyNumberFormat="1" applyFont="1" applyFill="1" applyBorder="1" applyAlignment="1">
      <alignment/>
    </xf>
    <xf numFmtId="0" fontId="21" fillId="0" borderId="25" xfId="0" applyNumberFormat="1" applyFont="1" applyFill="1" applyBorder="1" applyAlignment="1">
      <alignment wrapText="1"/>
    </xf>
    <xf numFmtId="0" fontId="24" fillId="0" borderId="25" xfId="0" applyNumberFormat="1" applyFont="1" applyFill="1" applyBorder="1" applyAlignment="1">
      <alignment wrapText="1"/>
    </xf>
    <xf numFmtId="0" fontId="25" fillId="0" borderId="14" xfId="0" applyNumberFormat="1" applyFont="1" applyFill="1" applyBorder="1" applyAlignment="1">
      <alignment/>
    </xf>
    <xf numFmtId="0" fontId="21" fillId="0" borderId="15" xfId="0" applyNumberFormat="1" applyFont="1" applyFill="1" applyBorder="1" applyAlignment="1">
      <alignment/>
    </xf>
    <xf numFmtId="0" fontId="22" fillId="0" borderId="15" xfId="0" applyFont="1" applyFill="1" applyBorder="1" applyAlignment="1">
      <alignment/>
    </xf>
    <xf numFmtId="0" fontId="39" fillId="0" borderId="0" xfId="0" applyFont="1" applyAlignment="1">
      <alignment/>
    </xf>
    <xf numFmtId="49" fontId="25" fillId="0" borderId="16" xfId="0" applyNumberFormat="1" applyFont="1" applyFill="1" applyBorder="1" applyAlignment="1">
      <alignment horizontal="center" wrapText="1"/>
    </xf>
    <xf numFmtId="49" fontId="24" fillId="0" borderId="22" xfId="0" applyNumberFormat="1" applyFont="1" applyFill="1" applyBorder="1" applyAlignment="1">
      <alignment wrapText="1"/>
    </xf>
    <xf numFmtId="49" fontId="25" fillId="0" borderId="26" xfId="0" applyNumberFormat="1" applyFont="1" applyFill="1" applyBorder="1" applyAlignment="1">
      <alignment wrapText="1"/>
    </xf>
    <xf numFmtId="49" fontId="24" fillId="0" borderId="26" xfId="0" applyNumberFormat="1" applyFont="1" applyFill="1" applyBorder="1" applyAlignment="1">
      <alignment wrapText="1"/>
    </xf>
    <xf numFmtId="49" fontId="25" fillId="0" borderId="27" xfId="0" applyNumberFormat="1" applyFont="1" applyFill="1" applyBorder="1" applyAlignment="1">
      <alignment wrapText="1"/>
    </xf>
    <xf numFmtId="49" fontId="25" fillId="0" borderId="0" xfId="0" applyNumberFormat="1" applyFont="1" applyFill="1" applyBorder="1" applyAlignment="1">
      <alignment wrapText="1"/>
    </xf>
    <xf numFmtId="49" fontId="25" fillId="0" borderId="12" xfId="0" applyNumberFormat="1" applyFont="1" applyFill="1" applyBorder="1" applyAlignment="1">
      <alignment wrapText="1"/>
    </xf>
    <xf numFmtId="0" fontId="32" fillId="0" borderId="15" xfId="0" applyFont="1" applyFill="1" applyBorder="1" applyAlignment="1">
      <alignment horizontal="center" vertical="center" wrapText="1"/>
    </xf>
    <xf numFmtId="49" fontId="25" fillId="0" borderId="15" xfId="0" applyNumberFormat="1" applyFont="1" applyFill="1" applyBorder="1" applyAlignment="1">
      <alignment horizontal="center" wrapText="1"/>
    </xf>
    <xf numFmtId="0" fontId="25" fillId="0" borderId="28" xfId="0" applyFont="1" applyFill="1" applyBorder="1" applyAlignment="1">
      <alignment horizontal="center"/>
    </xf>
    <xf numFmtId="0" fontId="32" fillId="0" borderId="28" xfId="0" applyFont="1" applyFill="1" applyBorder="1" applyAlignment="1">
      <alignment horizontal="center" vertical="center" wrapText="1"/>
    </xf>
    <xf numFmtId="173" fontId="25" fillId="0" borderId="28" xfId="0" applyNumberFormat="1" applyFont="1" applyFill="1" applyBorder="1" applyAlignment="1">
      <alignment horizontal="center"/>
    </xf>
    <xf numFmtId="173" fontId="24" fillId="0" borderId="28" xfId="0" applyNumberFormat="1" applyFont="1" applyFill="1" applyBorder="1" applyAlignment="1">
      <alignment horizontal="center"/>
    </xf>
    <xf numFmtId="0" fontId="25" fillId="0" borderId="29" xfId="0" applyFont="1" applyFill="1" applyBorder="1" applyAlignment="1">
      <alignment horizontal="center"/>
    </xf>
    <xf numFmtId="0" fontId="32" fillId="0" borderId="30" xfId="0" applyFont="1" applyFill="1" applyBorder="1" applyAlignment="1">
      <alignment horizontal="center" vertical="center" wrapText="1"/>
    </xf>
    <xf numFmtId="0" fontId="25" fillId="0" borderId="30" xfId="0" applyFont="1" applyFill="1" applyBorder="1" applyAlignment="1">
      <alignment horizontal="center"/>
    </xf>
    <xf numFmtId="173" fontId="25" fillId="0" borderId="30" xfId="0" applyNumberFormat="1" applyFont="1" applyFill="1" applyBorder="1" applyAlignment="1">
      <alignment horizontal="center"/>
    </xf>
    <xf numFmtId="0" fontId="21" fillId="0" borderId="30" xfId="0" applyFont="1" applyBorder="1" applyAlignment="1">
      <alignment/>
    </xf>
    <xf numFmtId="173" fontId="24" fillId="0" borderId="30" xfId="0" applyNumberFormat="1" applyFont="1" applyFill="1" applyBorder="1" applyAlignment="1">
      <alignment horizontal="center"/>
    </xf>
    <xf numFmtId="173" fontId="24" fillId="0" borderId="31" xfId="0" applyNumberFormat="1" applyFont="1" applyFill="1" applyBorder="1" applyAlignment="1">
      <alignment horizontal="center"/>
    </xf>
    <xf numFmtId="173" fontId="25" fillId="0" borderId="24" xfId="0" applyNumberFormat="1" applyFont="1" applyFill="1" applyBorder="1" applyAlignment="1">
      <alignment horizontal="right"/>
    </xf>
    <xf numFmtId="0" fontId="25" fillId="0" borderId="25" xfId="0" applyNumberFormat="1" applyFont="1" applyFill="1" applyBorder="1" applyAlignment="1">
      <alignment wrapText="1"/>
    </xf>
    <xf numFmtId="0" fontId="25" fillId="0" borderId="17" xfId="0" applyNumberFormat="1" applyFont="1" applyFill="1" applyBorder="1" applyAlignment="1" applyProtection="1">
      <alignment/>
      <protection locked="0"/>
    </xf>
    <xf numFmtId="0" fontId="25" fillId="0" borderId="15" xfId="0" applyNumberFormat="1" applyFont="1" applyFill="1" applyBorder="1" applyAlignment="1" applyProtection="1">
      <alignment/>
      <protection locked="0"/>
    </xf>
    <xf numFmtId="0" fontId="25" fillId="0" borderId="15" xfId="0" applyNumberFormat="1" applyFont="1" applyFill="1" applyBorder="1" applyAlignment="1">
      <alignment/>
    </xf>
    <xf numFmtId="0" fontId="21" fillId="0" borderId="0" xfId="0" applyFont="1" applyFill="1" applyBorder="1" applyAlignment="1">
      <alignment horizontal="left" wrapText="1"/>
    </xf>
    <xf numFmtId="0" fontId="21" fillId="0" borderId="0" xfId="0" applyFont="1" applyFill="1" applyBorder="1" applyAlignment="1">
      <alignment horizontal="right"/>
    </xf>
    <xf numFmtId="172" fontId="21" fillId="0" borderId="0" xfId="0" applyNumberFormat="1" applyFont="1" applyFill="1" applyBorder="1" applyAlignment="1">
      <alignment horizontal="left" vertical="center" wrapText="1"/>
    </xf>
    <xf numFmtId="0" fontId="33" fillId="0" borderId="0" xfId="0" applyNumberFormat="1" applyFont="1" applyFill="1" applyBorder="1" applyAlignment="1">
      <alignment horizontal="center"/>
    </xf>
    <xf numFmtId="0" fontId="24" fillId="0" borderId="0" xfId="0" applyNumberFormat="1" applyFont="1" applyFill="1" applyBorder="1" applyAlignment="1">
      <alignment horizontal="center"/>
    </xf>
    <xf numFmtId="0" fontId="24" fillId="0" borderId="16" xfId="0" applyNumberFormat="1" applyFont="1" applyFill="1" applyBorder="1" applyAlignment="1">
      <alignment horizontal="center" vertical="center"/>
    </xf>
    <xf numFmtId="0" fontId="32" fillId="0" borderId="10" xfId="0" applyNumberFormat="1" applyFont="1" applyFill="1" applyBorder="1" applyAlignment="1">
      <alignment horizontal="center"/>
    </xf>
    <xf numFmtId="0" fontId="24" fillId="0" borderId="32" xfId="0" applyNumberFormat="1" applyFont="1" applyFill="1" applyBorder="1" applyAlignment="1">
      <alignment horizontal="center" vertical="top"/>
    </xf>
    <xf numFmtId="0" fontId="24" fillId="0" borderId="33" xfId="0" applyNumberFormat="1" applyFont="1" applyFill="1" applyBorder="1" applyAlignment="1">
      <alignment horizontal="center" vertical="top"/>
    </xf>
    <xf numFmtId="0" fontId="24" fillId="0" borderId="34" xfId="0" applyNumberFormat="1" applyFont="1" applyFill="1" applyBorder="1" applyAlignment="1">
      <alignment horizontal="center" vertical="top"/>
    </xf>
    <xf numFmtId="0" fontId="24" fillId="0" borderId="35" xfId="0" applyNumberFormat="1" applyFont="1" applyFill="1" applyBorder="1" applyAlignment="1">
      <alignment horizontal="center"/>
    </xf>
    <xf numFmtId="0" fontId="24" fillId="0" borderId="16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horizontal="center" vertical="center"/>
    </xf>
    <xf numFmtId="0" fontId="32" fillId="0" borderId="19" xfId="0" applyNumberFormat="1" applyFont="1" applyFill="1" applyBorder="1" applyAlignment="1">
      <alignment horizontal="center"/>
    </xf>
    <xf numFmtId="49" fontId="24" fillId="0" borderId="16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14" fontId="24" fillId="0" borderId="0" xfId="0" applyNumberFormat="1" applyFont="1" applyFill="1" applyBorder="1" applyAlignment="1">
      <alignment horizontal="center"/>
    </xf>
    <xf numFmtId="49" fontId="24" fillId="0" borderId="15" xfId="0" applyNumberFormat="1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/>
    </xf>
    <xf numFmtId="0" fontId="25" fillId="0" borderId="28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0" fontId="25" fillId="0" borderId="36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center"/>
    </xf>
    <xf numFmtId="0" fontId="25" fillId="0" borderId="15" xfId="0" applyFont="1" applyFill="1" applyBorder="1" applyAlignment="1">
      <alignment horizontal="center" vertical="center"/>
    </xf>
    <xf numFmtId="172" fontId="24" fillId="0" borderId="0" xfId="0" applyNumberFormat="1" applyFont="1" applyFill="1" applyBorder="1" applyAlignment="1">
      <alignment horizontal="center"/>
    </xf>
    <xf numFmtId="0" fontId="25" fillId="0" borderId="16" xfId="0" applyFont="1" applyFill="1" applyBorder="1" applyAlignment="1">
      <alignment horizontal="center"/>
    </xf>
    <xf numFmtId="173" fontId="22" fillId="0" borderId="10" xfId="0" applyNumberFormat="1" applyFont="1" applyFill="1" applyBorder="1" applyAlignment="1">
      <alignment horizontal="center"/>
    </xf>
    <xf numFmtId="173" fontId="21" fillId="0" borderId="10" xfId="0" applyNumberFormat="1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rilojeniaGFO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0"/>
  <sheetViews>
    <sheetView zoomScale="85" zoomScaleNormal="85" zoomScalePageLayoutView="0" workbookViewId="0" topLeftCell="A1">
      <selection activeCell="B22" sqref="B22"/>
    </sheetView>
  </sheetViews>
  <sheetFormatPr defaultColWidth="11.421875" defaultRowHeight="12.75"/>
  <cols>
    <col min="1" max="1" width="32.421875" style="1" customWidth="1"/>
    <col min="2" max="2" width="69.421875" style="1" customWidth="1"/>
    <col min="3" max="16384" width="11.421875" style="1" customWidth="1"/>
  </cols>
  <sheetData>
    <row r="2" spans="1:2" ht="15">
      <c r="A2" s="1" t="s">
        <v>103</v>
      </c>
      <c r="B2" s="2" t="s">
        <v>139</v>
      </c>
    </row>
    <row r="3" spans="1:4" ht="15">
      <c r="A3" s="1" t="s">
        <v>104</v>
      </c>
      <c r="B3" s="3" t="s">
        <v>140</v>
      </c>
      <c r="C3" s="4"/>
      <c r="D3" s="4"/>
    </row>
    <row r="4" spans="1:2" ht="15">
      <c r="A4" s="1" t="s">
        <v>107</v>
      </c>
      <c r="B4" s="5" t="s">
        <v>183</v>
      </c>
    </row>
    <row r="5" spans="1:2" ht="15">
      <c r="A5" s="1" t="s">
        <v>105</v>
      </c>
      <c r="B5" s="5" t="s">
        <v>184</v>
      </c>
    </row>
    <row r="6" spans="1:2" ht="15">
      <c r="A6" s="1" t="s">
        <v>119</v>
      </c>
      <c r="B6" s="2" t="s">
        <v>141</v>
      </c>
    </row>
    <row r="7" spans="1:2" ht="15">
      <c r="A7" s="1" t="s">
        <v>142</v>
      </c>
      <c r="B7" s="2" t="s">
        <v>143</v>
      </c>
    </row>
    <row r="8" spans="1:2" ht="15">
      <c r="A8" s="1" t="s">
        <v>106</v>
      </c>
      <c r="B8" s="5" t="s">
        <v>185</v>
      </c>
    </row>
    <row r="12" ht="15">
      <c r="A12" s="18" t="s">
        <v>173</v>
      </c>
    </row>
    <row r="14" spans="1:7" ht="15">
      <c r="A14" s="157" t="s">
        <v>196</v>
      </c>
      <c r="B14" s="157"/>
      <c r="C14" s="157"/>
      <c r="D14" s="157"/>
      <c r="E14" s="157"/>
      <c r="F14" s="157"/>
      <c r="G14" s="157"/>
    </row>
    <row r="15" spans="1:7" ht="15">
      <c r="A15" s="24"/>
      <c r="B15" s="24"/>
      <c r="C15" s="24"/>
      <c r="D15" s="24"/>
      <c r="E15" s="24"/>
      <c r="F15" s="24"/>
      <c r="G15" s="24"/>
    </row>
    <row r="16" spans="1:7" ht="15">
      <c r="A16" s="24" t="s">
        <v>195</v>
      </c>
      <c r="B16" s="24"/>
      <c r="C16" s="24"/>
      <c r="D16" s="24"/>
      <c r="E16" s="24"/>
      <c r="F16" s="24"/>
      <c r="G16" s="24"/>
    </row>
    <row r="20" ht="15">
      <c r="A20" s="1" t="s">
        <v>186</v>
      </c>
    </row>
  </sheetData>
  <sheetProtection/>
  <mergeCells count="1">
    <mergeCell ref="A14:G1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Roman,Обикновен"&amp;12&amp;A</oddHeader>
    <oddFooter>&amp;C&amp;"Times New Roman,Обикновен"&amp;12Страница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F74"/>
  <sheetViews>
    <sheetView zoomScale="85" zoomScaleNormal="85" zoomScalePageLayoutView="0" workbookViewId="0" topLeftCell="A22">
      <selection activeCell="E23" sqref="E23"/>
    </sheetView>
  </sheetViews>
  <sheetFormatPr defaultColWidth="9.140625" defaultRowHeight="12.75"/>
  <cols>
    <col min="1" max="1" width="40.8515625" style="7" customWidth="1"/>
    <col min="2" max="3" width="10.28125" style="7" customWidth="1"/>
    <col min="4" max="4" width="40.8515625" style="7" customWidth="1"/>
    <col min="5" max="6" width="10.28125" style="7" customWidth="1"/>
    <col min="7" max="7" width="9.140625" style="7" customWidth="1"/>
    <col min="8" max="8" width="16.00390625" style="7" customWidth="1"/>
    <col min="9" max="9" width="11.8515625" style="7" customWidth="1"/>
    <col min="10" max="10" width="11.140625" style="7" customWidth="1"/>
    <col min="11" max="11" width="13.28125" style="7" customWidth="1"/>
    <col min="12" max="16384" width="9.140625" style="7" customWidth="1"/>
  </cols>
  <sheetData>
    <row r="1" spans="1:6" ht="20.25">
      <c r="A1" s="76" t="str">
        <f>Данни!B2</f>
        <v>Водоснабдяване - Дунав ЕООД</v>
      </c>
      <c r="B1" s="77"/>
      <c r="C1" s="77"/>
      <c r="D1" s="77"/>
      <c r="E1" s="77"/>
      <c r="F1" s="77"/>
    </row>
    <row r="2" spans="1:6" ht="4.5" customHeight="1">
      <c r="A2" s="77"/>
      <c r="B2" s="77"/>
      <c r="C2" s="77"/>
      <c r="D2" s="77"/>
      <c r="E2" s="77"/>
      <c r="F2" s="77"/>
    </row>
    <row r="3" spans="1:6" ht="15">
      <c r="A3" s="77" t="str">
        <f>Данни!B3</f>
        <v>гр. Разград, ул. Сливница № 3 А</v>
      </c>
      <c r="B3" s="77"/>
      <c r="C3" s="77"/>
      <c r="D3" s="77"/>
      <c r="E3" s="77"/>
      <c r="F3" s="77"/>
    </row>
    <row r="4" spans="1:240" s="57" customFormat="1" ht="4.5" customHeight="1">
      <c r="A4" s="54" t="s">
        <v>164</v>
      </c>
      <c r="B4" s="55"/>
      <c r="C4" s="78"/>
      <c r="D4" s="78"/>
      <c r="E4" s="78"/>
      <c r="F4" s="78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</row>
    <row r="5" spans="1:6" ht="9" customHeight="1">
      <c r="A5" s="77"/>
      <c r="B5" s="77"/>
      <c r="C5" s="77"/>
      <c r="D5" s="77"/>
      <c r="E5" s="77"/>
      <c r="F5" s="77"/>
    </row>
    <row r="6" spans="1:6" ht="15.75">
      <c r="A6" s="160" t="s">
        <v>146</v>
      </c>
      <c r="B6" s="160"/>
      <c r="C6" s="160"/>
      <c r="D6" s="160"/>
      <c r="E6" s="160"/>
      <c r="F6" s="160"/>
    </row>
    <row r="7" spans="1:6" ht="4.5" customHeight="1">
      <c r="A7" s="161"/>
      <c r="B7" s="161"/>
      <c r="C7" s="161"/>
      <c r="D7" s="161"/>
      <c r="E7" s="161"/>
      <c r="F7" s="161"/>
    </row>
    <row r="8" spans="1:6" ht="15">
      <c r="A8" s="161" t="str">
        <f>Данни!B4</f>
        <v>към 31.12.2019 г.</v>
      </c>
      <c r="B8" s="161"/>
      <c r="C8" s="161"/>
      <c r="D8" s="161"/>
      <c r="E8" s="161"/>
      <c r="F8" s="161"/>
    </row>
    <row r="9" spans="1:6" ht="9.75" customHeight="1">
      <c r="A9" s="79"/>
      <c r="B9" s="79"/>
      <c r="C9" s="79"/>
      <c r="D9" s="79"/>
      <c r="E9" s="79"/>
      <c r="F9" s="79"/>
    </row>
    <row r="10" spans="1:6" ht="15">
      <c r="A10" s="164" t="s">
        <v>41</v>
      </c>
      <c r="B10" s="165"/>
      <c r="C10" s="166"/>
      <c r="D10" s="167" t="s">
        <v>42</v>
      </c>
      <c r="E10" s="167"/>
      <c r="F10" s="168" t="s">
        <v>43</v>
      </c>
    </row>
    <row r="11" spans="1:6" ht="15">
      <c r="A11" s="169" t="s">
        <v>44</v>
      </c>
      <c r="B11" s="163" t="s">
        <v>45</v>
      </c>
      <c r="C11" s="170"/>
      <c r="D11" s="162" t="s">
        <v>44</v>
      </c>
      <c r="E11" s="163" t="s">
        <v>45</v>
      </c>
      <c r="F11" s="163"/>
    </row>
    <row r="12" spans="1:6" ht="25.5">
      <c r="A12" s="169"/>
      <c r="B12" s="80" t="s">
        <v>46</v>
      </c>
      <c r="C12" s="81" t="s">
        <v>47</v>
      </c>
      <c r="D12" s="162"/>
      <c r="E12" s="80" t="s">
        <v>46</v>
      </c>
      <c r="F12" s="80" t="s">
        <v>47</v>
      </c>
    </row>
    <row r="13" spans="1:6" s="66" customFormat="1" ht="11.25">
      <c r="A13" s="82" t="s">
        <v>6</v>
      </c>
      <c r="B13" s="83">
        <v>1</v>
      </c>
      <c r="C13" s="84">
        <v>2</v>
      </c>
      <c r="D13" s="85" t="s">
        <v>6</v>
      </c>
      <c r="E13" s="83">
        <v>1</v>
      </c>
      <c r="F13" s="83">
        <v>2</v>
      </c>
    </row>
    <row r="14" spans="1:6" ht="15">
      <c r="A14" s="86" t="s">
        <v>126</v>
      </c>
      <c r="B14" s="87"/>
      <c r="C14" s="88"/>
      <c r="D14" s="89" t="s">
        <v>48</v>
      </c>
      <c r="E14" s="90"/>
      <c r="F14" s="90"/>
    </row>
    <row r="15" spans="1:6" ht="15">
      <c r="A15" s="86" t="s">
        <v>50</v>
      </c>
      <c r="B15" s="87"/>
      <c r="C15" s="88"/>
      <c r="D15" s="89" t="s">
        <v>49</v>
      </c>
      <c r="E15" s="91">
        <f>ОСК!B33</f>
        <v>1105</v>
      </c>
      <c r="F15" s="91">
        <f>ОСК!B16</f>
        <v>1105</v>
      </c>
    </row>
    <row r="16" spans="1:6" ht="42" customHeight="1">
      <c r="A16" s="92" t="s">
        <v>127</v>
      </c>
      <c r="B16" s="87">
        <v>4781</v>
      </c>
      <c r="C16" s="87">
        <v>5342</v>
      </c>
      <c r="D16" s="89" t="s">
        <v>132</v>
      </c>
      <c r="E16" s="87"/>
      <c r="F16" s="87"/>
    </row>
    <row r="17" spans="1:6" ht="18" customHeight="1">
      <c r="A17" s="86" t="s">
        <v>51</v>
      </c>
      <c r="B17" s="91">
        <f>SUM(B15:B16)</f>
        <v>4781</v>
      </c>
      <c r="C17" s="91">
        <f>SUM(C15:C16)</f>
        <v>5342</v>
      </c>
      <c r="D17" s="93" t="s">
        <v>152</v>
      </c>
      <c r="E17" s="87">
        <f>ОСК!H33</f>
        <v>1984</v>
      </c>
      <c r="F17" s="87">
        <f>ОСК!H16</f>
        <v>2146</v>
      </c>
    </row>
    <row r="18" spans="1:6" ht="15">
      <c r="A18" s="86" t="s">
        <v>52</v>
      </c>
      <c r="B18" s="87"/>
      <c r="C18" s="87"/>
      <c r="D18" s="93" t="s">
        <v>153</v>
      </c>
      <c r="E18" s="87">
        <f>ОСК!E33</f>
        <v>954</v>
      </c>
      <c r="F18" s="87">
        <f>ОСК!E16</f>
        <v>972</v>
      </c>
    </row>
    <row r="19" spans="1:6" ht="15">
      <c r="A19" s="94" t="s">
        <v>85</v>
      </c>
      <c r="B19" s="91">
        <f>+B20+B21</f>
        <v>1087</v>
      </c>
      <c r="C19" s="91">
        <f>+C20+C21</f>
        <v>1347</v>
      </c>
      <c r="D19" s="89" t="s">
        <v>62</v>
      </c>
      <c r="E19" s="91">
        <f>SUM(E17:E18)</f>
        <v>2938</v>
      </c>
      <c r="F19" s="91">
        <f>SUM(F17:F18)</f>
        <v>3118</v>
      </c>
    </row>
    <row r="20" spans="1:4" ht="18.75" customHeight="1">
      <c r="A20" s="94" t="s">
        <v>149</v>
      </c>
      <c r="B20" s="87">
        <v>800</v>
      </c>
      <c r="C20" s="87">
        <v>1029</v>
      </c>
      <c r="D20" s="89" t="s">
        <v>155</v>
      </c>
    </row>
    <row r="21" spans="1:11" ht="15">
      <c r="A21" s="94" t="s">
        <v>86</v>
      </c>
      <c r="B21" s="87">
        <v>287</v>
      </c>
      <c r="C21" s="87">
        <v>318</v>
      </c>
      <c r="D21" s="93" t="s">
        <v>154</v>
      </c>
      <c r="E21" s="87">
        <f>ОСК!J33</f>
        <v>547</v>
      </c>
      <c r="F21" s="87">
        <f>ОСК!J16</f>
        <v>528</v>
      </c>
      <c r="K21" s="44"/>
    </row>
    <row r="22" spans="1:11" ht="30" customHeight="1">
      <c r="A22" s="94" t="s">
        <v>87</v>
      </c>
      <c r="B22" s="87">
        <v>504</v>
      </c>
      <c r="C22" s="87">
        <v>546</v>
      </c>
      <c r="D22" s="89" t="s">
        <v>58</v>
      </c>
      <c r="E22" s="91">
        <f>SUM(E21:E21)</f>
        <v>547</v>
      </c>
      <c r="F22" s="91">
        <f>SUM(F21:F21)</f>
        <v>528</v>
      </c>
      <c r="K22" s="44"/>
    </row>
    <row r="23" spans="1:6" ht="15" customHeight="1">
      <c r="A23" s="94" t="s">
        <v>88</v>
      </c>
      <c r="B23" s="87">
        <v>532</v>
      </c>
      <c r="C23" s="87">
        <v>361</v>
      </c>
      <c r="D23" s="89" t="s">
        <v>133</v>
      </c>
      <c r="E23" s="187">
        <f>ОСК!K33</f>
        <v>-377</v>
      </c>
      <c r="F23" s="87">
        <f>ОСК!K16</f>
        <v>67</v>
      </c>
    </row>
    <row r="24" spans="1:6" ht="15">
      <c r="A24" s="86" t="s">
        <v>89</v>
      </c>
      <c r="B24" s="91">
        <f>SUM(B20:B23)</f>
        <v>2123</v>
      </c>
      <c r="C24" s="91">
        <f>SUM(C20:C23)</f>
        <v>2254</v>
      </c>
      <c r="D24" s="95" t="s">
        <v>102</v>
      </c>
      <c r="E24" s="91">
        <f>+E15+E19+E22+E23</f>
        <v>4213</v>
      </c>
      <c r="F24" s="91">
        <f>+F15+F19+F22+F23</f>
        <v>4818</v>
      </c>
    </row>
    <row r="25" spans="1:6" ht="15">
      <c r="A25" s="96" t="s">
        <v>128</v>
      </c>
      <c r="B25" s="91">
        <f>B16+B20+B21+B22+B23</f>
        <v>6904</v>
      </c>
      <c r="C25" s="91">
        <f>C16+C20+C21+C22+C23</f>
        <v>7596</v>
      </c>
      <c r="D25" s="89" t="s">
        <v>53</v>
      </c>
      <c r="E25" s="87"/>
      <c r="F25" s="87"/>
    </row>
    <row r="26" spans="1:6" ht="27" customHeight="1">
      <c r="A26" s="86" t="s">
        <v>129</v>
      </c>
      <c r="B26" s="97"/>
      <c r="C26" s="97"/>
      <c r="D26" s="98" t="s">
        <v>54</v>
      </c>
      <c r="E26" s="87">
        <v>291</v>
      </c>
      <c r="F26" s="87">
        <v>314</v>
      </c>
    </row>
    <row r="27" spans="1:6" ht="15">
      <c r="A27" s="86" t="s">
        <v>59</v>
      </c>
      <c r="B27" s="154"/>
      <c r="C27" s="154"/>
      <c r="D27" s="98" t="s">
        <v>99</v>
      </c>
      <c r="E27" s="87">
        <f>E28</f>
        <v>45</v>
      </c>
      <c r="F27" s="87">
        <f>F28</f>
        <v>38</v>
      </c>
    </row>
    <row r="28" spans="1:6" ht="15">
      <c r="A28" s="153" t="s">
        <v>60</v>
      </c>
      <c r="B28" s="155">
        <v>614</v>
      </c>
      <c r="C28" s="155">
        <v>623</v>
      </c>
      <c r="D28" s="93" t="s">
        <v>55</v>
      </c>
      <c r="E28" s="87">
        <v>45</v>
      </c>
      <c r="F28" s="87">
        <v>38</v>
      </c>
    </row>
    <row r="29" spans="1:6" ht="15">
      <c r="A29" s="153" t="s">
        <v>150</v>
      </c>
      <c r="B29" s="156">
        <v>74</v>
      </c>
      <c r="C29" s="156">
        <v>110</v>
      </c>
      <c r="D29" s="93"/>
      <c r="E29" s="87"/>
      <c r="F29" s="87"/>
    </row>
    <row r="30" spans="1:6" ht="15">
      <c r="A30" s="153" t="s">
        <v>151</v>
      </c>
      <c r="B30" s="68">
        <v>0</v>
      </c>
      <c r="C30" s="156">
        <v>1</v>
      </c>
      <c r="D30" s="95" t="s">
        <v>56</v>
      </c>
      <c r="E30" s="99">
        <f>E26+E28</f>
        <v>336</v>
      </c>
      <c r="F30" s="99">
        <f>F26+F28</f>
        <v>352</v>
      </c>
    </row>
    <row r="31" spans="1:6" ht="15">
      <c r="A31" s="127" t="s">
        <v>51</v>
      </c>
      <c r="B31" s="130">
        <f>SUM(B28:B30)</f>
        <v>688</v>
      </c>
      <c r="C31" s="130">
        <f>SUM(C28:C30)</f>
        <v>734</v>
      </c>
      <c r="D31" s="89" t="s">
        <v>57</v>
      </c>
      <c r="E31" s="87"/>
      <c r="F31" s="87"/>
    </row>
    <row r="32" spans="1:6" ht="15">
      <c r="A32" s="127" t="s">
        <v>61</v>
      </c>
      <c r="B32" s="155"/>
      <c r="C32" s="155"/>
      <c r="D32" s="93" t="s">
        <v>156</v>
      </c>
      <c r="E32" s="87">
        <f>+E33</f>
        <v>360</v>
      </c>
      <c r="F32" s="87">
        <f>+F33</f>
        <v>647</v>
      </c>
    </row>
    <row r="33" spans="1:11" ht="15">
      <c r="A33" s="153" t="s">
        <v>120</v>
      </c>
      <c r="B33" s="129">
        <v>1825</v>
      </c>
      <c r="C33" s="129">
        <v>1774</v>
      </c>
      <c r="D33" s="93" t="s">
        <v>109</v>
      </c>
      <c r="E33" s="87">
        <v>360</v>
      </c>
      <c r="F33" s="87">
        <v>647</v>
      </c>
      <c r="K33" s="44"/>
    </row>
    <row r="34" spans="1:6" ht="15">
      <c r="A34" s="126" t="s">
        <v>170</v>
      </c>
      <c r="B34" s="129">
        <v>109</v>
      </c>
      <c r="C34" s="129">
        <v>113</v>
      </c>
      <c r="D34" s="93" t="s">
        <v>157</v>
      </c>
      <c r="E34" s="87">
        <f>+E35+E36</f>
        <v>5287</v>
      </c>
      <c r="F34" s="87">
        <f>+F35+F36</f>
        <v>6134</v>
      </c>
    </row>
    <row r="35" spans="1:6" ht="15">
      <c r="A35" s="127" t="s">
        <v>62</v>
      </c>
      <c r="B35" s="130">
        <f>B33+B34</f>
        <v>1934</v>
      </c>
      <c r="C35" s="130">
        <f>C33+C34</f>
        <v>1887</v>
      </c>
      <c r="D35" s="93" t="s">
        <v>109</v>
      </c>
      <c r="E35" s="87">
        <f>E38+E40+E42+E44</f>
        <v>1312</v>
      </c>
      <c r="F35" s="87">
        <f>F38+F40+F42+F44</f>
        <v>1491</v>
      </c>
    </row>
    <row r="36" spans="1:6" ht="15">
      <c r="A36" s="86" t="s">
        <v>130</v>
      </c>
      <c r="B36" s="128"/>
      <c r="C36" s="128"/>
      <c r="D36" s="93" t="s">
        <v>108</v>
      </c>
      <c r="E36" s="87">
        <f>E45</f>
        <v>3975</v>
      </c>
      <c r="F36" s="87">
        <f>F45</f>
        <v>4643</v>
      </c>
    </row>
    <row r="37" spans="1:6" ht="15">
      <c r="A37" s="94" t="s">
        <v>63</v>
      </c>
      <c r="B37" s="97">
        <v>50</v>
      </c>
      <c r="C37" s="97">
        <v>30</v>
      </c>
      <c r="D37" s="100" t="s">
        <v>110</v>
      </c>
      <c r="E37" s="101">
        <f>+E38</f>
        <v>228</v>
      </c>
      <c r="F37" s="101">
        <f>+F38</f>
        <v>312</v>
      </c>
    </row>
    <row r="38" spans="1:6" ht="15">
      <c r="A38" s="102" t="s">
        <v>64</v>
      </c>
      <c r="B38" s="97">
        <v>584</v>
      </c>
      <c r="C38" s="97">
        <v>1696</v>
      </c>
      <c r="D38" s="100" t="s">
        <v>109</v>
      </c>
      <c r="E38" s="101">
        <v>228</v>
      </c>
      <c r="F38" s="101">
        <v>312</v>
      </c>
    </row>
    <row r="39" spans="1:6" ht="15">
      <c r="A39" s="103" t="s">
        <v>58</v>
      </c>
      <c r="B39" s="117">
        <f>B37+B38</f>
        <v>634</v>
      </c>
      <c r="C39" s="117">
        <f>C37+C38</f>
        <v>1726</v>
      </c>
      <c r="D39" s="100" t="s">
        <v>111</v>
      </c>
      <c r="E39" s="101">
        <f>+E40</f>
        <v>83</v>
      </c>
      <c r="F39" s="101">
        <f>+F40</f>
        <v>117</v>
      </c>
    </row>
    <row r="40" spans="1:6" ht="15">
      <c r="A40" s="105" t="s">
        <v>56</v>
      </c>
      <c r="B40" s="117">
        <f>B31+B35+B39</f>
        <v>3256</v>
      </c>
      <c r="C40" s="117">
        <f>C31+C35+C39</f>
        <v>4347</v>
      </c>
      <c r="D40" s="106" t="s">
        <v>109</v>
      </c>
      <c r="E40" s="87">
        <v>83</v>
      </c>
      <c r="F40" s="87">
        <v>117</v>
      </c>
    </row>
    <row r="41" spans="1:11" ht="15">
      <c r="A41" s="103" t="s">
        <v>131</v>
      </c>
      <c r="B41" s="117">
        <f>7+29</f>
        <v>36</v>
      </c>
      <c r="C41" s="117">
        <v>8</v>
      </c>
      <c r="D41" s="107" t="s">
        <v>112</v>
      </c>
      <c r="E41" s="87">
        <f>+E42</f>
        <v>315</v>
      </c>
      <c r="F41" s="87">
        <f>+F42</f>
        <v>380</v>
      </c>
      <c r="H41" s="25"/>
      <c r="I41" s="25"/>
      <c r="J41" s="25"/>
      <c r="K41" s="25"/>
    </row>
    <row r="42" spans="1:8" ht="15">
      <c r="A42" s="120"/>
      <c r="B42" s="77"/>
      <c r="C42" s="121"/>
      <c r="D42" s="100" t="s">
        <v>109</v>
      </c>
      <c r="E42" s="101">
        <v>315</v>
      </c>
      <c r="F42" s="101">
        <v>380</v>
      </c>
      <c r="H42" s="77"/>
    </row>
    <row r="43" spans="1:11" ht="15">
      <c r="A43" s="120"/>
      <c r="B43" s="77"/>
      <c r="C43" s="121"/>
      <c r="D43" s="100" t="s">
        <v>158</v>
      </c>
      <c r="E43" s="101">
        <f>E44+E45</f>
        <v>4661</v>
      </c>
      <c r="F43" s="101">
        <f>F44+F45</f>
        <v>5325</v>
      </c>
      <c r="H43" s="25"/>
      <c r="I43" s="45"/>
      <c r="J43" s="25"/>
      <c r="K43" s="25"/>
    </row>
    <row r="44" spans="1:11" ht="15">
      <c r="A44" s="120"/>
      <c r="B44" s="77"/>
      <c r="C44" s="121"/>
      <c r="D44" s="100" t="s">
        <v>109</v>
      </c>
      <c r="E44" s="101">
        <v>686</v>
      </c>
      <c r="F44" s="101">
        <v>682</v>
      </c>
      <c r="H44" s="25"/>
      <c r="I44" s="25"/>
      <c r="J44" s="25"/>
      <c r="K44" s="25"/>
    </row>
    <row r="45" spans="1:6" ht="15">
      <c r="A45" s="120"/>
      <c r="B45" s="77"/>
      <c r="C45" s="121"/>
      <c r="D45" s="100" t="s">
        <v>108</v>
      </c>
      <c r="E45" s="101">
        <v>3975</v>
      </c>
      <c r="F45" s="101">
        <v>4643</v>
      </c>
    </row>
    <row r="46" spans="1:6" ht="15">
      <c r="A46" s="108"/>
      <c r="B46" s="109"/>
      <c r="C46" s="122"/>
      <c r="D46" s="105" t="s">
        <v>65</v>
      </c>
      <c r="E46" s="101">
        <f>+E47+E48</f>
        <v>5647</v>
      </c>
      <c r="F46" s="101">
        <f>+F47+F48</f>
        <v>6781</v>
      </c>
    </row>
    <row r="47" spans="1:6" ht="15">
      <c r="A47" s="110"/>
      <c r="B47" s="111"/>
      <c r="C47" s="112"/>
      <c r="D47" s="106" t="s">
        <v>109</v>
      </c>
      <c r="E47" s="87">
        <f>E33+E35</f>
        <v>1672</v>
      </c>
      <c r="F47" s="87">
        <f>F33+F35</f>
        <v>2138</v>
      </c>
    </row>
    <row r="48" spans="1:6" ht="15">
      <c r="A48" s="108"/>
      <c r="B48" s="113"/>
      <c r="C48" s="114"/>
      <c r="D48" s="93" t="s">
        <v>108</v>
      </c>
      <c r="E48" s="87">
        <f>E36</f>
        <v>3975</v>
      </c>
      <c r="F48" s="87">
        <f>F36</f>
        <v>4643</v>
      </c>
    </row>
    <row r="49" spans="1:6" ht="15">
      <c r="A49" s="104" t="s">
        <v>66</v>
      </c>
      <c r="B49" s="115">
        <f>+B25+B40+B41</f>
        <v>10196</v>
      </c>
      <c r="C49" s="115">
        <f>+C25+C40+C41</f>
        <v>11951</v>
      </c>
      <c r="D49" s="89" t="s">
        <v>67</v>
      </c>
      <c r="E49" s="91">
        <f>+E24+E30+E46</f>
        <v>10196</v>
      </c>
      <c r="F49" s="91">
        <f>+F24+F30+F46</f>
        <v>11951</v>
      </c>
    </row>
    <row r="50" spans="1:6" ht="4.5" customHeight="1">
      <c r="A50" s="116"/>
      <c r="B50" s="116"/>
      <c r="C50" s="116"/>
      <c r="D50" s="116"/>
      <c r="E50" s="116"/>
      <c r="F50" s="116"/>
    </row>
    <row r="51" spans="1:6" ht="15">
      <c r="A51" s="116" t="str">
        <f>Данни!A14</f>
        <v>Приложенията на страници от 5 до 34 са неразделна част от този финансов отчет</v>
      </c>
      <c r="B51" s="116"/>
      <c r="C51" s="116"/>
      <c r="D51" s="116"/>
      <c r="E51" s="116"/>
      <c r="F51" s="116"/>
    </row>
    <row r="52" spans="1:6" ht="4.5" customHeight="1">
      <c r="A52" s="8"/>
      <c r="B52" s="8"/>
      <c r="C52" s="27"/>
      <c r="D52" s="8"/>
      <c r="E52" s="9"/>
      <c r="F52" s="9"/>
    </row>
    <row r="53" ht="15">
      <c r="A53" s="23" t="str">
        <f>Данни!B8</f>
        <v>10 март 2020 г.</v>
      </c>
    </row>
    <row r="54" ht="4.5" customHeight="1">
      <c r="A54" s="23"/>
    </row>
    <row r="55" spans="1:6" ht="15">
      <c r="A55" s="159" t="str">
        <f>Данни!A16</f>
        <v>Финансовият отчет на страници от 1 до 34 е одобрен за издаване от Управителя  на 10 март 2020 г.</v>
      </c>
      <c r="B55" s="159"/>
      <c r="C55" s="159"/>
      <c r="D55" s="159"/>
      <c r="E55" s="159"/>
      <c r="F55" s="159"/>
    </row>
    <row r="56" spans="1:8" ht="15">
      <c r="A56" s="23"/>
      <c r="H56" s="7" t="s">
        <v>191</v>
      </c>
    </row>
    <row r="57" ht="15">
      <c r="H57" s="7">
        <f>15018983.99-377593.08-2588498.57-100290.65-1570477.95-195746.71+8648</f>
        <v>10195025.03</v>
      </c>
    </row>
    <row r="58" spans="1:8" ht="15">
      <c r="A58" s="70" t="str">
        <f>Данни!A6</f>
        <v>Главен счетоводител:</v>
      </c>
      <c r="D58" s="70" t="str">
        <f>Данни!A7</f>
        <v>Управител:</v>
      </c>
      <c r="H58" s="125">
        <f>H57/1000</f>
        <v>10195.025029999999</v>
      </c>
    </row>
    <row r="59" ht="15">
      <c r="H59" s="125"/>
    </row>
    <row r="60" spans="1:5" ht="15">
      <c r="A60" s="158" t="str">
        <f>Данни!B6</f>
        <v>Диана Веселинова</v>
      </c>
      <c r="B60" s="158"/>
      <c r="D60" s="158" t="str">
        <f>Данни!B7</f>
        <v>инж. Стоян Иванов</v>
      </c>
      <c r="E60" s="158"/>
    </row>
    <row r="63" ht="15">
      <c r="A63" s="7" t="str">
        <f>Данни!A12</f>
        <v>Съгласно доклад на независимия одитор:</v>
      </c>
    </row>
    <row r="71" s="1" customFormat="1" ht="15">
      <c r="A71" s="50" t="s">
        <v>148</v>
      </c>
    </row>
    <row r="72" spans="1:6" s="56" customFormat="1" ht="12.75">
      <c r="A72" s="61" t="str">
        <f>Данни!A20</f>
        <v>Финансов отчет към 31 декември 2019 година</v>
      </c>
      <c r="F72" s="56">
        <v>1</v>
      </c>
    </row>
    <row r="74" ht="15">
      <c r="D74" s="28"/>
    </row>
  </sheetData>
  <sheetProtection/>
  <mergeCells count="12">
    <mergeCell ref="A11:A12"/>
    <mergeCell ref="B11:C11"/>
    <mergeCell ref="A60:B60"/>
    <mergeCell ref="D60:E60"/>
    <mergeCell ref="A55:F55"/>
    <mergeCell ref="A6:F6"/>
    <mergeCell ref="A7:F7"/>
    <mergeCell ref="D11:D12"/>
    <mergeCell ref="E11:F11"/>
    <mergeCell ref="A8:F8"/>
    <mergeCell ref="A10:C10"/>
    <mergeCell ref="D10:F10"/>
  </mergeCells>
  <printOptions horizontalCentered="1" verticalCentered="1"/>
  <pageMargins left="0.78740157480315" right="0.590551181102362" top="0.78740157480315" bottom="0.590551181102362" header="0.393700787401575" footer="0.393700787401575"/>
  <pageSetup horizontalDpi="300" verticalDpi="300" orientation="portrait" paperSize="9" scale="65" r:id="rId1"/>
  <colBreaks count="1" manualBreakCount="1">
    <brk id="6" max="65535" man="1"/>
  </colBreaks>
  <ignoredErrors>
    <ignoredError sqref="B39:B40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IG311"/>
  <sheetViews>
    <sheetView zoomScale="85" zoomScaleNormal="85" zoomScalePageLayoutView="0" workbookViewId="0" topLeftCell="A17">
      <selection activeCell="B15" sqref="B15"/>
    </sheetView>
  </sheetViews>
  <sheetFormatPr defaultColWidth="8.421875" defaultRowHeight="12.75"/>
  <cols>
    <col min="1" max="1" width="36.00390625" style="7" customWidth="1"/>
    <col min="2" max="3" width="10.8515625" style="7" customWidth="1"/>
    <col min="4" max="4" width="2.00390625" style="7" customWidth="1"/>
    <col min="5" max="5" width="36.7109375" style="7" customWidth="1"/>
    <col min="6" max="6" width="10.421875" style="7" customWidth="1"/>
    <col min="7" max="7" width="11.7109375" style="7" customWidth="1"/>
    <col min="8" max="8" width="7.421875" style="7" customWidth="1"/>
    <col min="9" max="16384" width="8.421875" style="7" customWidth="1"/>
  </cols>
  <sheetData>
    <row r="1" ht="20.25">
      <c r="A1" s="69" t="str">
        <f>Данни!B2</f>
        <v>Водоснабдяване - Дунав ЕООД</v>
      </c>
    </row>
    <row r="2" ht="4.5" customHeight="1"/>
    <row r="3" ht="15">
      <c r="A3" s="7" t="str">
        <f>Данни!B3</f>
        <v>гр. Разград, ул. Сливница № 3 А</v>
      </c>
    </row>
    <row r="4" spans="1:241" s="57" customFormat="1" ht="4.5" customHeight="1">
      <c r="A4" s="54" t="s">
        <v>171</v>
      </c>
      <c r="B4" s="55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</row>
    <row r="5" spans="1:241" s="57" customFormat="1" ht="4.5" customHeight="1">
      <c r="A5" s="54"/>
      <c r="B5" s="55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56"/>
      <c r="HV5" s="56"/>
      <c r="HW5" s="56"/>
      <c r="HX5" s="56"/>
      <c r="HY5" s="56"/>
      <c r="HZ5" s="56"/>
      <c r="IA5" s="56"/>
      <c r="IB5" s="56"/>
      <c r="IC5" s="56"/>
      <c r="ID5" s="56"/>
      <c r="IE5" s="56"/>
      <c r="IF5" s="56"/>
      <c r="IG5" s="56"/>
    </row>
    <row r="6" spans="1:241" s="57" customFormat="1" ht="27" customHeight="1">
      <c r="A6" s="54"/>
      <c r="B6" s="55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  <c r="IF6" s="56"/>
      <c r="IG6" s="56"/>
    </row>
    <row r="7" spans="1:7" ht="15.75">
      <c r="A7" s="173" t="s">
        <v>147</v>
      </c>
      <c r="B7" s="173"/>
      <c r="C7" s="173"/>
      <c r="D7" s="173"/>
      <c r="E7" s="173"/>
      <c r="F7" s="173"/>
      <c r="G7" s="173"/>
    </row>
    <row r="8" spans="1:7" ht="4.5" customHeight="1">
      <c r="A8" s="174"/>
      <c r="B8" s="174"/>
      <c r="C8" s="174"/>
      <c r="D8" s="174"/>
      <c r="E8" s="174"/>
      <c r="F8" s="174"/>
      <c r="G8" s="174"/>
    </row>
    <row r="9" spans="1:7" ht="20.25" customHeight="1">
      <c r="A9" s="175" t="str">
        <f>Данни!B5</f>
        <v>за 2019 г.</v>
      </c>
      <c r="B9" s="175"/>
      <c r="C9" s="175"/>
      <c r="D9" s="175"/>
      <c r="E9" s="175"/>
      <c r="F9" s="175"/>
      <c r="G9" s="175"/>
    </row>
    <row r="10" spans="1:7" ht="10.5" customHeight="1">
      <c r="A10" s="8"/>
      <c r="B10" s="8"/>
      <c r="C10" s="8"/>
      <c r="D10" s="8"/>
      <c r="E10" s="8"/>
      <c r="F10" s="8"/>
      <c r="G10" s="8"/>
    </row>
    <row r="11" spans="1:7" ht="12.75" customHeight="1">
      <c r="A11" s="176" t="s">
        <v>68</v>
      </c>
      <c r="B11" s="177" t="s">
        <v>45</v>
      </c>
      <c r="C11" s="178"/>
      <c r="D11" s="145"/>
      <c r="E11" s="171" t="s">
        <v>69</v>
      </c>
      <c r="F11" s="172" t="s">
        <v>45</v>
      </c>
      <c r="G11" s="172"/>
    </row>
    <row r="12" spans="1:7" ht="25.5">
      <c r="A12" s="176"/>
      <c r="B12" s="139" t="s">
        <v>70</v>
      </c>
      <c r="C12" s="142" t="s">
        <v>71</v>
      </c>
      <c r="D12" s="146"/>
      <c r="E12" s="171"/>
      <c r="F12" s="65" t="s">
        <v>70</v>
      </c>
      <c r="G12" s="65" t="s">
        <v>71</v>
      </c>
    </row>
    <row r="13" spans="1:7" ht="15">
      <c r="A13" s="140" t="s">
        <v>6</v>
      </c>
      <c r="B13" s="38">
        <v>2</v>
      </c>
      <c r="C13" s="141">
        <v>3</v>
      </c>
      <c r="D13" s="147"/>
      <c r="E13" s="132" t="s">
        <v>6</v>
      </c>
      <c r="F13" s="42">
        <v>2</v>
      </c>
      <c r="G13" s="42">
        <v>3</v>
      </c>
    </row>
    <row r="14" spans="1:7" ht="15">
      <c r="A14" s="72" t="s">
        <v>72</v>
      </c>
      <c r="B14" s="38"/>
      <c r="C14" s="141"/>
      <c r="D14" s="147"/>
      <c r="E14" s="133" t="s">
        <v>73</v>
      </c>
      <c r="F14" s="74"/>
      <c r="G14" s="74"/>
    </row>
    <row r="15" spans="1:7" ht="31.5" customHeight="1">
      <c r="A15" s="67" t="s">
        <v>161</v>
      </c>
      <c r="B15" s="68">
        <v>35</v>
      </c>
      <c r="C15" s="143">
        <v>0</v>
      </c>
      <c r="D15" s="148"/>
      <c r="E15" s="134" t="s">
        <v>74</v>
      </c>
      <c r="F15" s="68">
        <f>SUM(F16:F17)</f>
        <v>8387</v>
      </c>
      <c r="G15" s="68">
        <f>SUM(G16:G17)</f>
        <v>8854</v>
      </c>
    </row>
    <row r="16" spans="1:7" ht="30">
      <c r="A16" s="67" t="s">
        <v>121</v>
      </c>
      <c r="B16" s="68">
        <f>SUM(B17:B18)</f>
        <v>4816</v>
      </c>
      <c r="C16" s="143">
        <f>SUM(C17:C18)</f>
        <v>4162</v>
      </c>
      <c r="D16" s="148"/>
      <c r="E16" s="134" t="s">
        <v>135</v>
      </c>
      <c r="F16" s="68">
        <v>11</v>
      </c>
      <c r="G16" s="68">
        <v>9</v>
      </c>
    </row>
    <row r="17" spans="1:7" ht="15">
      <c r="A17" s="67" t="s">
        <v>75</v>
      </c>
      <c r="B17" s="68">
        <v>3579</v>
      </c>
      <c r="C17" s="143">
        <v>2999</v>
      </c>
      <c r="D17" s="148"/>
      <c r="E17" s="134" t="s">
        <v>134</v>
      </c>
      <c r="F17" s="68">
        <v>8376</v>
      </c>
      <c r="G17" s="68">
        <v>8845</v>
      </c>
    </row>
    <row r="18" spans="1:7" ht="30">
      <c r="A18" s="67" t="s">
        <v>76</v>
      </c>
      <c r="B18" s="68">
        <v>1237</v>
      </c>
      <c r="C18" s="143">
        <f>1176-13</f>
        <v>1163</v>
      </c>
      <c r="D18" s="149" t="s">
        <v>192</v>
      </c>
      <c r="E18" s="134" t="s">
        <v>160</v>
      </c>
      <c r="F18" s="68">
        <v>21</v>
      </c>
      <c r="G18" s="68">
        <v>27</v>
      </c>
    </row>
    <row r="19" spans="1:7" ht="30">
      <c r="A19" s="67" t="s">
        <v>122</v>
      </c>
      <c r="B19" s="68">
        <f>SUM(B20:B21)</f>
        <v>3746</v>
      </c>
      <c r="C19" s="143">
        <f>SUM(C20:C21)</f>
        <v>4349</v>
      </c>
      <c r="D19" s="148"/>
      <c r="E19" s="134" t="s">
        <v>162</v>
      </c>
      <c r="F19" s="68"/>
      <c r="G19" s="68">
        <v>10</v>
      </c>
    </row>
    <row r="20" spans="1:7" ht="15">
      <c r="A20" s="67" t="s">
        <v>77</v>
      </c>
      <c r="B20" s="68">
        <v>2968</v>
      </c>
      <c r="C20" s="143">
        <v>3427</v>
      </c>
      <c r="D20" s="148"/>
      <c r="E20" s="134" t="s">
        <v>198</v>
      </c>
      <c r="F20" s="68">
        <v>704</v>
      </c>
      <c r="G20" s="68">
        <v>711</v>
      </c>
    </row>
    <row r="21" spans="1:7" ht="29.25">
      <c r="A21" s="67" t="s">
        <v>197</v>
      </c>
      <c r="B21" s="68">
        <v>778</v>
      </c>
      <c r="C21" s="143">
        <v>922</v>
      </c>
      <c r="D21" s="148"/>
      <c r="E21" s="135" t="s">
        <v>101</v>
      </c>
      <c r="F21" s="73">
        <f>+F15+F20+F19+F18</f>
        <v>9112</v>
      </c>
      <c r="G21" s="73">
        <f>+G15+G20+G19+G18</f>
        <v>9602</v>
      </c>
    </row>
    <row r="22" spans="1:7" ht="28.5" customHeight="1">
      <c r="A22" s="67" t="s">
        <v>123</v>
      </c>
      <c r="B22" s="68">
        <f>+B23+B25</f>
        <v>713</v>
      </c>
      <c r="C22" s="143">
        <f>+C23+C25</f>
        <v>686</v>
      </c>
      <c r="D22" s="148"/>
      <c r="E22" s="136" t="s">
        <v>159</v>
      </c>
      <c r="F22" s="123">
        <v>0</v>
      </c>
      <c r="G22" s="123">
        <v>2</v>
      </c>
    </row>
    <row r="23" spans="1:7" ht="60">
      <c r="A23" s="67" t="s">
        <v>78</v>
      </c>
      <c r="B23" s="68">
        <f>B24</f>
        <v>673</v>
      </c>
      <c r="C23" s="143">
        <f>C24</f>
        <v>655</v>
      </c>
      <c r="D23" s="148"/>
      <c r="E23" s="135" t="s">
        <v>81</v>
      </c>
      <c r="F23" s="73">
        <f>F22</f>
        <v>0</v>
      </c>
      <c r="G23" s="73">
        <f>G22</f>
        <v>2</v>
      </c>
    </row>
    <row r="24" spans="1:7" ht="15">
      <c r="A24" s="67" t="s">
        <v>113</v>
      </c>
      <c r="B24" s="68">
        <v>673</v>
      </c>
      <c r="C24" s="143">
        <v>655</v>
      </c>
      <c r="D24" s="148"/>
      <c r="E24" s="135" t="s">
        <v>187</v>
      </c>
      <c r="F24" s="73">
        <f>B32-F25</f>
        <v>370</v>
      </c>
      <c r="G24" s="124" t="s">
        <v>190</v>
      </c>
    </row>
    <row r="25" spans="1:7" ht="30">
      <c r="A25" s="67" t="s">
        <v>79</v>
      </c>
      <c r="B25" s="68">
        <v>40</v>
      </c>
      <c r="C25" s="143">
        <v>31</v>
      </c>
      <c r="D25" s="148"/>
      <c r="E25" s="135" t="s">
        <v>84</v>
      </c>
      <c r="F25" s="73">
        <f>+F21+F23</f>
        <v>9112</v>
      </c>
      <c r="G25" s="73">
        <f>+G21+G23</f>
        <v>9604</v>
      </c>
    </row>
    <row r="26" spans="1:7" ht="15">
      <c r="A26" s="67" t="s">
        <v>124</v>
      </c>
      <c r="B26" s="68">
        <v>137</v>
      </c>
      <c r="C26" s="143">
        <f>210+13</f>
        <v>223</v>
      </c>
      <c r="D26" s="149" t="s">
        <v>192</v>
      </c>
      <c r="E26" s="134" t="s">
        <v>188</v>
      </c>
      <c r="F26" s="68">
        <f>F24</f>
        <v>370</v>
      </c>
      <c r="G26" s="73">
        <v>0</v>
      </c>
    </row>
    <row r="27" spans="1:7" ht="18.75" customHeight="1">
      <c r="A27" s="67" t="s">
        <v>80</v>
      </c>
      <c r="B27" s="68">
        <v>17</v>
      </c>
      <c r="C27" s="143">
        <v>21</v>
      </c>
      <c r="D27" s="148"/>
      <c r="E27" s="134" t="s">
        <v>189</v>
      </c>
      <c r="F27" s="68">
        <f>F26+B34</f>
        <v>377</v>
      </c>
      <c r="G27" s="68">
        <v>0</v>
      </c>
    </row>
    <row r="28" spans="1:7" ht="26.25" customHeight="1">
      <c r="A28" s="72" t="s">
        <v>100</v>
      </c>
      <c r="B28" s="73">
        <f>+B16+B19+B22+B26+B15</f>
        <v>9447</v>
      </c>
      <c r="C28" s="144">
        <f>+C16+C19+C22+C26+C15</f>
        <v>9420</v>
      </c>
      <c r="D28" s="150"/>
      <c r="E28" s="137"/>
      <c r="F28" s="30"/>
      <c r="G28" s="31"/>
    </row>
    <row r="29" spans="1:7" ht="30">
      <c r="A29" s="67" t="s">
        <v>125</v>
      </c>
      <c r="B29" s="68">
        <v>35</v>
      </c>
      <c r="C29" s="143">
        <v>100</v>
      </c>
      <c r="D29" s="148"/>
      <c r="G29" s="26"/>
    </row>
    <row r="30" spans="1:7" ht="15">
      <c r="A30" s="72" t="s">
        <v>82</v>
      </c>
      <c r="B30" s="73">
        <f>SUM(B29)</f>
        <v>35</v>
      </c>
      <c r="C30" s="144">
        <f>SUM(C29)</f>
        <v>100</v>
      </c>
      <c r="D30" s="150"/>
      <c r="G30" s="26"/>
    </row>
    <row r="31" spans="1:7" ht="15">
      <c r="A31" s="72" t="s">
        <v>163</v>
      </c>
      <c r="B31" s="124"/>
      <c r="C31" s="144">
        <f>G25-C32</f>
        <v>84</v>
      </c>
      <c r="D31" s="150"/>
      <c r="F31" s="47"/>
      <c r="G31" s="48"/>
    </row>
    <row r="32" spans="1:7" ht="15">
      <c r="A32" s="72" t="s">
        <v>83</v>
      </c>
      <c r="B32" s="73">
        <f>+B28+B30</f>
        <v>9482</v>
      </c>
      <c r="C32" s="144">
        <f>+C28+C30</f>
        <v>9520</v>
      </c>
      <c r="D32" s="150"/>
      <c r="G32" s="26"/>
    </row>
    <row r="33" spans="1:7" ht="15">
      <c r="A33" s="67" t="s">
        <v>174</v>
      </c>
      <c r="B33" s="124"/>
      <c r="C33" s="143">
        <f>C31</f>
        <v>84</v>
      </c>
      <c r="D33" s="148"/>
      <c r="G33" s="26"/>
    </row>
    <row r="34" spans="1:7" ht="15">
      <c r="A34" s="67" t="s">
        <v>175</v>
      </c>
      <c r="B34" s="68">
        <v>7</v>
      </c>
      <c r="C34" s="143">
        <v>17</v>
      </c>
      <c r="D34" s="148"/>
      <c r="G34" s="26"/>
    </row>
    <row r="35" spans="1:7" ht="15">
      <c r="A35" s="67" t="s">
        <v>176</v>
      </c>
      <c r="B35" s="152" t="s">
        <v>190</v>
      </c>
      <c r="C35" s="143">
        <f>C33-C34</f>
        <v>67</v>
      </c>
      <c r="D35" s="148"/>
      <c r="E35" s="138"/>
      <c r="F35" s="32"/>
      <c r="G35" s="33"/>
    </row>
    <row r="36" spans="1:7" ht="19.5" customHeight="1">
      <c r="A36" s="72" t="s">
        <v>114</v>
      </c>
      <c r="B36" s="73">
        <f>B32+B34</f>
        <v>9489</v>
      </c>
      <c r="C36" s="144">
        <f>C32+C33</f>
        <v>9604</v>
      </c>
      <c r="D36" s="151"/>
      <c r="E36" s="75" t="s">
        <v>114</v>
      </c>
      <c r="F36" s="36">
        <f>F25+F27</f>
        <v>9489</v>
      </c>
      <c r="G36" s="36">
        <f>G25</f>
        <v>9604</v>
      </c>
    </row>
    <row r="37" spans="1:7" ht="4.5" customHeight="1">
      <c r="A37" s="13"/>
      <c r="B37" s="16"/>
      <c r="C37" s="16"/>
      <c r="D37" s="16"/>
      <c r="E37" s="13"/>
      <c r="F37" s="30"/>
      <c r="G37" s="30"/>
    </row>
    <row r="38" spans="1:7" ht="15">
      <c r="A38" s="8" t="str">
        <f>Данни!A14</f>
        <v>Приложенията на страници от 5 до 34 са неразделна част от този финансов отчет</v>
      </c>
      <c r="B38" s="16"/>
      <c r="C38" s="16"/>
      <c r="D38" s="16"/>
      <c r="E38" s="13"/>
      <c r="F38" s="30"/>
      <c r="G38" s="30"/>
    </row>
    <row r="39" spans="1:7" ht="4.5" customHeight="1">
      <c r="A39" s="8"/>
      <c r="B39" s="16"/>
      <c r="C39" s="16"/>
      <c r="D39" s="16"/>
      <c r="E39" s="13"/>
      <c r="F39" s="30"/>
      <c r="G39" s="30"/>
    </row>
    <row r="40" spans="1:7" ht="15">
      <c r="A40" s="15" t="str">
        <f>Данни!B8</f>
        <v>10 март 2020 г.</v>
      </c>
      <c r="B40" s="16"/>
      <c r="C40" s="16"/>
      <c r="D40" s="16"/>
      <c r="E40" s="13"/>
      <c r="F40" s="30"/>
      <c r="G40" s="30"/>
    </row>
    <row r="41" spans="1:7" ht="15">
      <c r="A41" s="15"/>
      <c r="B41" s="16"/>
      <c r="C41" s="16"/>
      <c r="D41" s="16"/>
      <c r="E41" s="13"/>
      <c r="F41" s="30"/>
      <c r="G41" s="30"/>
    </row>
    <row r="42" spans="1:7" ht="15">
      <c r="A42" s="15"/>
      <c r="B42" s="16"/>
      <c r="C42" s="16"/>
      <c r="D42" s="16"/>
      <c r="E42" s="13"/>
      <c r="F42" s="30"/>
      <c r="G42" s="30"/>
    </row>
    <row r="43" spans="1:7" ht="15">
      <c r="A43" s="13"/>
      <c r="B43" s="16"/>
      <c r="C43" s="16"/>
      <c r="D43" s="16"/>
      <c r="E43" s="13"/>
      <c r="F43" s="30"/>
      <c r="G43" s="30"/>
    </row>
    <row r="44" spans="1:7" ht="15">
      <c r="A44" s="9" t="str">
        <f>Данни!A6</f>
        <v>Главен счетоводител:</v>
      </c>
      <c r="B44" s="8"/>
      <c r="C44" s="8"/>
      <c r="D44" s="8"/>
      <c r="E44" s="16" t="str">
        <f>Данни!A7</f>
        <v>Управител:</v>
      </c>
      <c r="F44" s="29"/>
      <c r="G44" s="29"/>
    </row>
    <row r="45" spans="2:7" ht="15">
      <c r="B45" s="8"/>
      <c r="C45" s="8"/>
      <c r="D45" s="8"/>
      <c r="E45" s="9"/>
      <c r="F45" s="29"/>
      <c r="G45" s="29"/>
    </row>
    <row r="46" spans="1:7" ht="15">
      <c r="A46" s="23"/>
      <c r="C46" s="17" t="str">
        <f>Данни!B6</f>
        <v>Диана Веселинова</v>
      </c>
      <c r="D46" s="17"/>
      <c r="E46" s="17"/>
      <c r="F46" s="34" t="str">
        <f>Данни!B7</f>
        <v>инж. Стоян Иванов</v>
      </c>
      <c r="G46" s="35"/>
    </row>
    <row r="47" spans="1:7" ht="15">
      <c r="A47" s="23"/>
      <c r="C47" s="17"/>
      <c r="D47" s="17"/>
      <c r="E47" s="17"/>
      <c r="F47" s="34"/>
      <c r="G47" s="35"/>
    </row>
    <row r="48" spans="1:7" ht="15">
      <c r="A48" s="23"/>
      <c r="C48" s="17"/>
      <c r="D48" s="17"/>
      <c r="E48" s="17"/>
      <c r="F48" s="34"/>
      <c r="G48" s="35"/>
    </row>
    <row r="49" spans="1:7" ht="15">
      <c r="A49" s="23" t="str">
        <f>Данни!A12</f>
        <v>Съгласно доклад на независимия одитор:</v>
      </c>
      <c r="C49" s="17"/>
      <c r="D49" s="17"/>
      <c r="E49" s="17"/>
      <c r="F49" s="34"/>
      <c r="G49" s="35"/>
    </row>
    <row r="50" spans="1:7" ht="15">
      <c r="A50" s="23"/>
      <c r="C50" s="17"/>
      <c r="D50" s="17"/>
      <c r="E50" s="17"/>
      <c r="F50" s="34"/>
      <c r="G50" s="35"/>
    </row>
    <row r="51" spans="6:7" ht="15">
      <c r="F51" s="35"/>
      <c r="G51" s="35"/>
    </row>
    <row r="52" spans="1:7" ht="15">
      <c r="A52" s="131" t="s">
        <v>193</v>
      </c>
      <c r="F52" s="35"/>
      <c r="G52" s="35"/>
    </row>
    <row r="53" spans="1:7" ht="15">
      <c r="A53" s="131" t="s">
        <v>194</v>
      </c>
      <c r="F53" s="35"/>
      <c r="G53" s="35"/>
    </row>
    <row r="54" s="1" customFormat="1" ht="15">
      <c r="A54" s="50" t="s">
        <v>172</v>
      </c>
    </row>
    <row r="55" spans="1:7" s="56" customFormat="1" ht="12.75">
      <c r="A55" s="61" t="str">
        <f>Данни!A20</f>
        <v>Финансов отчет към 31 декември 2019 година</v>
      </c>
      <c r="F55" s="64"/>
      <c r="G55" s="64">
        <v>2</v>
      </c>
    </row>
    <row r="56" spans="6:7" ht="15">
      <c r="F56" s="35"/>
      <c r="G56" s="35"/>
    </row>
    <row r="57" spans="6:7" ht="15">
      <c r="F57" s="35"/>
      <c r="G57" s="35"/>
    </row>
    <row r="58" spans="6:7" ht="15">
      <c r="F58" s="35"/>
      <c r="G58" s="35"/>
    </row>
    <row r="59" spans="6:7" ht="15">
      <c r="F59" s="35"/>
      <c r="G59" s="35"/>
    </row>
    <row r="60" spans="6:7" ht="15">
      <c r="F60" s="35"/>
      <c r="G60" s="35"/>
    </row>
    <row r="61" spans="6:7" ht="15">
      <c r="F61" s="35"/>
      <c r="G61" s="35"/>
    </row>
    <row r="62" spans="6:7" ht="15">
      <c r="F62" s="35"/>
      <c r="G62" s="35"/>
    </row>
    <row r="63" spans="6:7" ht="15">
      <c r="F63" s="35"/>
      <c r="G63" s="35"/>
    </row>
    <row r="64" spans="6:7" ht="15">
      <c r="F64" s="35"/>
      <c r="G64" s="35"/>
    </row>
    <row r="65" spans="6:7" ht="15">
      <c r="F65" s="35"/>
      <c r="G65" s="35"/>
    </row>
    <row r="66" spans="6:7" ht="15">
      <c r="F66" s="35"/>
      <c r="G66" s="35"/>
    </row>
    <row r="67" spans="6:7" ht="15">
      <c r="F67" s="35"/>
      <c r="G67" s="35"/>
    </row>
    <row r="68" spans="6:7" ht="15">
      <c r="F68" s="35"/>
      <c r="G68" s="35"/>
    </row>
    <row r="69" spans="6:7" ht="15">
      <c r="F69" s="35"/>
      <c r="G69" s="35"/>
    </row>
    <row r="70" spans="6:7" ht="15">
      <c r="F70" s="35"/>
      <c r="G70" s="35"/>
    </row>
    <row r="71" spans="6:7" ht="15">
      <c r="F71" s="35"/>
      <c r="G71" s="35"/>
    </row>
    <row r="72" spans="6:7" ht="15">
      <c r="F72" s="35"/>
      <c r="G72" s="35"/>
    </row>
    <row r="73" spans="6:7" ht="15">
      <c r="F73" s="35"/>
      <c r="G73" s="35"/>
    </row>
    <row r="74" spans="6:7" ht="15">
      <c r="F74" s="35"/>
      <c r="G74" s="35"/>
    </row>
    <row r="75" spans="6:7" ht="15">
      <c r="F75" s="35"/>
      <c r="G75" s="35"/>
    </row>
    <row r="76" spans="6:7" ht="15">
      <c r="F76" s="35"/>
      <c r="G76" s="35"/>
    </row>
    <row r="77" spans="6:7" ht="15">
      <c r="F77" s="35"/>
      <c r="G77" s="35"/>
    </row>
    <row r="78" spans="6:7" ht="15">
      <c r="F78" s="35"/>
      <c r="G78" s="35"/>
    </row>
    <row r="79" spans="6:7" ht="15">
      <c r="F79" s="35"/>
      <c r="G79" s="35"/>
    </row>
    <row r="80" spans="6:7" ht="15">
      <c r="F80" s="35"/>
      <c r="G80" s="35"/>
    </row>
    <row r="81" spans="6:7" ht="15">
      <c r="F81" s="35"/>
      <c r="G81" s="35"/>
    </row>
    <row r="82" spans="6:7" ht="15">
      <c r="F82" s="35"/>
      <c r="G82" s="35"/>
    </row>
    <row r="83" spans="6:7" ht="15">
      <c r="F83" s="35"/>
      <c r="G83" s="35"/>
    </row>
    <row r="84" spans="6:7" ht="15">
      <c r="F84" s="35"/>
      <c r="G84" s="35"/>
    </row>
    <row r="85" spans="6:7" ht="15">
      <c r="F85" s="35"/>
      <c r="G85" s="35"/>
    </row>
    <row r="86" spans="6:7" ht="15">
      <c r="F86" s="35"/>
      <c r="G86" s="35"/>
    </row>
    <row r="87" spans="6:7" ht="15">
      <c r="F87" s="35"/>
      <c r="G87" s="35"/>
    </row>
    <row r="88" spans="6:7" ht="15">
      <c r="F88" s="35"/>
      <c r="G88" s="35"/>
    </row>
    <row r="89" spans="6:7" ht="15">
      <c r="F89" s="35"/>
      <c r="G89" s="35"/>
    </row>
    <row r="90" spans="6:7" ht="15">
      <c r="F90" s="35"/>
      <c r="G90" s="35"/>
    </row>
    <row r="91" spans="6:7" ht="15">
      <c r="F91" s="35"/>
      <c r="G91" s="35"/>
    </row>
    <row r="92" spans="6:7" ht="15">
      <c r="F92" s="35"/>
      <c r="G92" s="35"/>
    </row>
    <row r="93" spans="6:7" ht="15">
      <c r="F93" s="35"/>
      <c r="G93" s="35"/>
    </row>
    <row r="94" spans="6:7" ht="15">
      <c r="F94" s="35"/>
      <c r="G94" s="35"/>
    </row>
    <row r="95" spans="6:7" ht="15">
      <c r="F95" s="35"/>
      <c r="G95" s="35"/>
    </row>
    <row r="96" spans="6:7" ht="15">
      <c r="F96" s="35"/>
      <c r="G96" s="35"/>
    </row>
    <row r="97" spans="6:7" ht="15">
      <c r="F97" s="35"/>
      <c r="G97" s="35"/>
    </row>
    <row r="98" spans="6:7" ht="15">
      <c r="F98" s="35"/>
      <c r="G98" s="35"/>
    </row>
    <row r="99" spans="6:7" ht="15">
      <c r="F99" s="35"/>
      <c r="G99" s="35"/>
    </row>
    <row r="100" spans="6:7" ht="15">
      <c r="F100" s="35"/>
      <c r="G100" s="35"/>
    </row>
    <row r="101" spans="6:7" ht="15">
      <c r="F101" s="35"/>
      <c r="G101" s="35"/>
    </row>
    <row r="102" spans="6:7" ht="15">
      <c r="F102" s="35"/>
      <c r="G102" s="35"/>
    </row>
    <row r="103" spans="6:7" ht="15">
      <c r="F103" s="35"/>
      <c r="G103" s="35"/>
    </row>
    <row r="104" spans="6:7" ht="15">
      <c r="F104" s="35"/>
      <c r="G104" s="35"/>
    </row>
    <row r="105" spans="6:7" ht="15">
      <c r="F105" s="35"/>
      <c r="G105" s="35"/>
    </row>
    <row r="106" spans="6:7" ht="15">
      <c r="F106" s="35"/>
      <c r="G106" s="35"/>
    </row>
    <row r="107" spans="6:7" ht="15">
      <c r="F107" s="35"/>
      <c r="G107" s="35"/>
    </row>
    <row r="108" spans="6:7" ht="15">
      <c r="F108" s="35"/>
      <c r="G108" s="35"/>
    </row>
    <row r="109" spans="6:7" ht="15">
      <c r="F109" s="35"/>
      <c r="G109" s="35"/>
    </row>
    <row r="110" spans="6:7" ht="15">
      <c r="F110" s="35"/>
      <c r="G110" s="35"/>
    </row>
    <row r="111" spans="6:7" ht="15">
      <c r="F111" s="35"/>
      <c r="G111" s="35"/>
    </row>
    <row r="112" spans="6:7" ht="15">
      <c r="F112" s="35"/>
      <c r="G112" s="35"/>
    </row>
    <row r="113" spans="6:7" ht="15">
      <c r="F113" s="35"/>
      <c r="G113" s="35"/>
    </row>
    <row r="114" spans="6:7" ht="15">
      <c r="F114" s="35"/>
      <c r="G114" s="35"/>
    </row>
    <row r="115" spans="6:7" ht="15">
      <c r="F115" s="35"/>
      <c r="G115" s="35"/>
    </row>
    <row r="116" spans="6:7" ht="15">
      <c r="F116" s="35"/>
      <c r="G116" s="35"/>
    </row>
    <row r="117" spans="6:7" ht="15">
      <c r="F117" s="35"/>
      <c r="G117" s="35"/>
    </row>
    <row r="118" spans="6:7" ht="15">
      <c r="F118" s="35"/>
      <c r="G118" s="35"/>
    </row>
    <row r="119" spans="6:7" ht="15">
      <c r="F119" s="35"/>
      <c r="G119" s="35"/>
    </row>
    <row r="120" spans="6:7" ht="15">
      <c r="F120" s="35"/>
      <c r="G120" s="35"/>
    </row>
    <row r="121" spans="6:7" ht="15">
      <c r="F121" s="35"/>
      <c r="G121" s="35"/>
    </row>
    <row r="122" spans="6:7" ht="15">
      <c r="F122" s="35"/>
      <c r="G122" s="35"/>
    </row>
    <row r="123" spans="6:7" ht="15">
      <c r="F123" s="35"/>
      <c r="G123" s="35"/>
    </row>
    <row r="124" spans="6:7" ht="15">
      <c r="F124" s="35"/>
      <c r="G124" s="35"/>
    </row>
    <row r="125" spans="6:7" ht="15">
      <c r="F125" s="35"/>
      <c r="G125" s="35"/>
    </row>
    <row r="126" spans="6:7" ht="15">
      <c r="F126" s="35"/>
      <c r="G126" s="35"/>
    </row>
    <row r="127" spans="6:7" ht="15">
      <c r="F127" s="35"/>
      <c r="G127" s="35"/>
    </row>
    <row r="128" spans="6:7" ht="15">
      <c r="F128" s="35"/>
      <c r="G128" s="35"/>
    </row>
    <row r="129" spans="6:7" ht="15">
      <c r="F129" s="35"/>
      <c r="G129" s="35"/>
    </row>
    <row r="130" spans="6:7" ht="15">
      <c r="F130" s="35"/>
      <c r="G130" s="35"/>
    </row>
    <row r="131" spans="6:7" ht="15">
      <c r="F131" s="35"/>
      <c r="G131" s="35"/>
    </row>
    <row r="132" spans="6:7" ht="15">
      <c r="F132" s="35"/>
      <c r="G132" s="35"/>
    </row>
    <row r="133" spans="6:7" ht="15">
      <c r="F133" s="35"/>
      <c r="G133" s="35"/>
    </row>
    <row r="134" spans="6:7" ht="15">
      <c r="F134" s="35"/>
      <c r="G134" s="35"/>
    </row>
    <row r="135" spans="6:7" ht="15">
      <c r="F135" s="35"/>
      <c r="G135" s="35"/>
    </row>
    <row r="136" spans="6:7" ht="15">
      <c r="F136" s="35"/>
      <c r="G136" s="35"/>
    </row>
    <row r="137" spans="6:7" ht="15">
      <c r="F137" s="35"/>
      <c r="G137" s="35"/>
    </row>
    <row r="138" spans="6:7" ht="15">
      <c r="F138" s="35"/>
      <c r="G138" s="35"/>
    </row>
    <row r="139" spans="6:7" ht="15">
      <c r="F139" s="35"/>
      <c r="G139" s="35"/>
    </row>
    <row r="140" spans="6:7" ht="15">
      <c r="F140" s="35"/>
      <c r="G140" s="35"/>
    </row>
    <row r="141" spans="6:7" ht="15">
      <c r="F141" s="35"/>
      <c r="G141" s="35"/>
    </row>
    <row r="142" spans="6:7" ht="15">
      <c r="F142" s="35"/>
      <c r="G142" s="35"/>
    </row>
    <row r="143" spans="6:7" ht="15">
      <c r="F143" s="35"/>
      <c r="G143" s="35"/>
    </row>
    <row r="144" spans="6:7" ht="15">
      <c r="F144" s="35"/>
      <c r="G144" s="35"/>
    </row>
    <row r="145" spans="6:7" ht="15">
      <c r="F145" s="35"/>
      <c r="G145" s="35"/>
    </row>
    <row r="146" spans="6:7" ht="15">
      <c r="F146" s="35"/>
      <c r="G146" s="35"/>
    </row>
    <row r="147" spans="6:7" ht="15">
      <c r="F147" s="35"/>
      <c r="G147" s="35"/>
    </row>
    <row r="148" spans="6:7" ht="15">
      <c r="F148" s="35"/>
      <c r="G148" s="35"/>
    </row>
    <row r="149" spans="6:7" ht="15">
      <c r="F149" s="35"/>
      <c r="G149" s="35"/>
    </row>
    <row r="150" spans="6:7" ht="15">
      <c r="F150" s="35"/>
      <c r="G150" s="35"/>
    </row>
    <row r="151" spans="6:7" ht="15">
      <c r="F151" s="35"/>
      <c r="G151" s="35"/>
    </row>
    <row r="152" spans="6:7" ht="15">
      <c r="F152" s="35"/>
      <c r="G152" s="35"/>
    </row>
    <row r="153" spans="6:7" ht="15">
      <c r="F153" s="35"/>
      <c r="G153" s="35"/>
    </row>
    <row r="154" spans="6:7" ht="15">
      <c r="F154" s="35"/>
      <c r="G154" s="35"/>
    </row>
    <row r="155" spans="6:7" ht="15">
      <c r="F155" s="35"/>
      <c r="G155" s="35"/>
    </row>
    <row r="156" spans="6:7" ht="15">
      <c r="F156" s="35"/>
      <c r="G156" s="35"/>
    </row>
    <row r="157" spans="6:7" ht="15">
      <c r="F157" s="35"/>
      <c r="G157" s="35"/>
    </row>
    <row r="158" spans="6:7" ht="15">
      <c r="F158" s="35"/>
      <c r="G158" s="35"/>
    </row>
    <row r="159" spans="6:7" ht="15">
      <c r="F159" s="35"/>
      <c r="G159" s="35"/>
    </row>
    <row r="160" spans="6:7" ht="15">
      <c r="F160" s="35"/>
      <c r="G160" s="35"/>
    </row>
    <row r="161" spans="6:7" ht="15">
      <c r="F161" s="35"/>
      <c r="G161" s="35"/>
    </row>
    <row r="162" spans="6:7" ht="15">
      <c r="F162" s="35"/>
      <c r="G162" s="35"/>
    </row>
    <row r="163" spans="6:7" ht="15">
      <c r="F163" s="35"/>
      <c r="G163" s="35"/>
    </row>
    <row r="164" spans="6:7" ht="15">
      <c r="F164" s="35"/>
      <c r="G164" s="35"/>
    </row>
    <row r="165" spans="6:7" ht="15">
      <c r="F165" s="35"/>
      <c r="G165" s="35"/>
    </row>
    <row r="166" spans="6:7" ht="15">
      <c r="F166" s="35"/>
      <c r="G166" s="35"/>
    </row>
    <row r="167" spans="6:7" ht="15">
      <c r="F167" s="35"/>
      <c r="G167" s="35"/>
    </row>
    <row r="168" spans="6:7" ht="15">
      <c r="F168" s="35"/>
      <c r="G168" s="35"/>
    </row>
    <row r="169" spans="6:7" ht="15">
      <c r="F169" s="35"/>
      <c r="G169" s="35"/>
    </row>
    <row r="170" spans="6:7" ht="15">
      <c r="F170" s="35"/>
      <c r="G170" s="35"/>
    </row>
    <row r="171" spans="6:7" ht="15">
      <c r="F171" s="35"/>
      <c r="G171" s="35"/>
    </row>
    <row r="172" spans="6:7" ht="15">
      <c r="F172" s="35"/>
      <c r="G172" s="35"/>
    </row>
    <row r="173" spans="6:7" ht="15">
      <c r="F173" s="35"/>
      <c r="G173" s="35"/>
    </row>
    <row r="174" spans="6:7" ht="15">
      <c r="F174" s="35"/>
      <c r="G174" s="35"/>
    </row>
    <row r="175" spans="6:7" ht="15">
      <c r="F175" s="35"/>
      <c r="G175" s="35"/>
    </row>
    <row r="176" spans="6:7" ht="15">
      <c r="F176" s="35"/>
      <c r="G176" s="35"/>
    </row>
    <row r="177" spans="6:7" ht="15">
      <c r="F177" s="35"/>
      <c r="G177" s="35"/>
    </row>
    <row r="178" spans="6:7" ht="15">
      <c r="F178" s="35"/>
      <c r="G178" s="35"/>
    </row>
    <row r="179" spans="6:7" ht="15">
      <c r="F179" s="35"/>
      <c r="G179" s="35"/>
    </row>
    <row r="180" spans="6:7" ht="15">
      <c r="F180" s="35"/>
      <c r="G180" s="35"/>
    </row>
    <row r="181" spans="6:7" ht="15">
      <c r="F181" s="35"/>
      <c r="G181" s="35"/>
    </row>
    <row r="182" spans="6:7" ht="15">
      <c r="F182" s="35"/>
      <c r="G182" s="35"/>
    </row>
    <row r="183" spans="6:7" ht="15">
      <c r="F183" s="35"/>
      <c r="G183" s="35"/>
    </row>
    <row r="184" spans="6:7" ht="15">
      <c r="F184" s="35"/>
      <c r="G184" s="35"/>
    </row>
    <row r="185" spans="6:7" ht="15">
      <c r="F185" s="35"/>
      <c r="G185" s="35"/>
    </row>
    <row r="186" spans="6:7" ht="15">
      <c r="F186" s="35"/>
      <c r="G186" s="35"/>
    </row>
    <row r="187" spans="6:7" ht="15">
      <c r="F187" s="35"/>
      <c r="G187" s="35"/>
    </row>
    <row r="188" spans="6:7" ht="15">
      <c r="F188" s="35"/>
      <c r="G188" s="35"/>
    </row>
    <row r="189" spans="6:7" ht="15">
      <c r="F189" s="35"/>
      <c r="G189" s="35"/>
    </row>
    <row r="190" spans="6:7" ht="15">
      <c r="F190" s="35"/>
      <c r="G190" s="35"/>
    </row>
    <row r="191" spans="6:7" ht="15">
      <c r="F191" s="35"/>
      <c r="G191" s="35"/>
    </row>
    <row r="192" spans="6:7" ht="15">
      <c r="F192" s="35"/>
      <c r="G192" s="35"/>
    </row>
    <row r="193" spans="6:7" ht="15">
      <c r="F193" s="35"/>
      <c r="G193" s="35"/>
    </row>
    <row r="194" spans="6:7" ht="15">
      <c r="F194" s="35"/>
      <c r="G194" s="35"/>
    </row>
    <row r="195" spans="6:7" ht="15">
      <c r="F195" s="35"/>
      <c r="G195" s="35"/>
    </row>
    <row r="196" spans="6:7" ht="15">
      <c r="F196" s="35"/>
      <c r="G196" s="35"/>
    </row>
    <row r="197" spans="6:7" ht="15">
      <c r="F197" s="35"/>
      <c r="G197" s="35"/>
    </row>
    <row r="198" spans="6:7" ht="15">
      <c r="F198" s="35"/>
      <c r="G198" s="35"/>
    </row>
    <row r="199" spans="6:7" ht="15">
      <c r="F199" s="35"/>
      <c r="G199" s="35"/>
    </row>
    <row r="200" spans="6:7" ht="15">
      <c r="F200" s="35"/>
      <c r="G200" s="35"/>
    </row>
    <row r="201" spans="6:7" ht="15">
      <c r="F201" s="35"/>
      <c r="G201" s="35"/>
    </row>
    <row r="202" spans="6:7" ht="15">
      <c r="F202" s="35"/>
      <c r="G202" s="35"/>
    </row>
    <row r="203" spans="6:7" ht="15">
      <c r="F203" s="35"/>
      <c r="G203" s="35"/>
    </row>
    <row r="204" spans="6:7" ht="15">
      <c r="F204" s="35"/>
      <c r="G204" s="35"/>
    </row>
    <row r="205" spans="6:7" ht="15">
      <c r="F205" s="35"/>
      <c r="G205" s="35"/>
    </row>
    <row r="206" spans="6:7" ht="15">
      <c r="F206" s="35"/>
      <c r="G206" s="35"/>
    </row>
    <row r="207" spans="6:7" ht="15">
      <c r="F207" s="35"/>
      <c r="G207" s="35"/>
    </row>
    <row r="208" spans="6:7" ht="15">
      <c r="F208" s="35"/>
      <c r="G208" s="35"/>
    </row>
    <row r="209" spans="6:7" ht="15">
      <c r="F209" s="35"/>
      <c r="G209" s="35"/>
    </row>
    <row r="210" spans="6:7" ht="15">
      <c r="F210" s="35"/>
      <c r="G210" s="35"/>
    </row>
    <row r="211" spans="6:7" ht="15">
      <c r="F211" s="35"/>
      <c r="G211" s="35"/>
    </row>
    <row r="212" spans="6:7" ht="15">
      <c r="F212" s="35"/>
      <c r="G212" s="35"/>
    </row>
    <row r="213" spans="6:7" ht="15">
      <c r="F213" s="35"/>
      <c r="G213" s="35"/>
    </row>
    <row r="214" spans="6:7" ht="15">
      <c r="F214" s="35"/>
      <c r="G214" s="35"/>
    </row>
    <row r="215" spans="6:7" ht="15">
      <c r="F215" s="35"/>
      <c r="G215" s="35"/>
    </row>
    <row r="216" spans="6:7" ht="15">
      <c r="F216" s="35"/>
      <c r="G216" s="35"/>
    </row>
    <row r="217" spans="6:7" ht="15">
      <c r="F217" s="35"/>
      <c r="G217" s="35"/>
    </row>
    <row r="218" spans="6:7" ht="15">
      <c r="F218" s="35"/>
      <c r="G218" s="35"/>
    </row>
    <row r="219" spans="6:7" ht="15">
      <c r="F219" s="35"/>
      <c r="G219" s="35"/>
    </row>
    <row r="220" spans="6:7" ht="15">
      <c r="F220" s="35"/>
      <c r="G220" s="35"/>
    </row>
    <row r="221" spans="6:7" ht="15">
      <c r="F221" s="35"/>
      <c r="G221" s="35"/>
    </row>
    <row r="222" spans="6:7" ht="15">
      <c r="F222" s="35"/>
      <c r="G222" s="35"/>
    </row>
    <row r="223" spans="6:7" ht="15">
      <c r="F223" s="35"/>
      <c r="G223" s="35"/>
    </row>
    <row r="224" spans="6:7" ht="15">
      <c r="F224" s="35"/>
      <c r="G224" s="35"/>
    </row>
    <row r="225" spans="6:7" ht="15">
      <c r="F225" s="35"/>
      <c r="G225" s="35"/>
    </row>
    <row r="226" spans="6:7" ht="15">
      <c r="F226" s="35"/>
      <c r="G226" s="35"/>
    </row>
    <row r="227" spans="6:7" ht="15">
      <c r="F227" s="35"/>
      <c r="G227" s="35"/>
    </row>
    <row r="228" spans="6:7" ht="15">
      <c r="F228" s="35"/>
      <c r="G228" s="35"/>
    </row>
    <row r="229" spans="6:7" ht="15">
      <c r="F229" s="35"/>
      <c r="G229" s="35"/>
    </row>
    <row r="230" spans="6:7" ht="15">
      <c r="F230" s="35"/>
      <c r="G230" s="35"/>
    </row>
    <row r="231" spans="6:7" ht="15">
      <c r="F231" s="35"/>
      <c r="G231" s="35"/>
    </row>
    <row r="232" spans="6:7" ht="15">
      <c r="F232" s="35"/>
      <c r="G232" s="35"/>
    </row>
    <row r="233" spans="6:7" ht="15">
      <c r="F233" s="35"/>
      <c r="G233" s="35"/>
    </row>
    <row r="234" spans="6:7" ht="15">
      <c r="F234" s="35"/>
      <c r="G234" s="35"/>
    </row>
    <row r="235" spans="6:7" ht="15">
      <c r="F235" s="35"/>
      <c r="G235" s="35"/>
    </row>
    <row r="236" spans="6:7" ht="15">
      <c r="F236" s="35"/>
      <c r="G236" s="35"/>
    </row>
    <row r="237" spans="6:7" ht="15">
      <c r="F237" s="35"/>
      <c r="G237" s="35"/>
    </row>
    <row r="238" spans="6:7" ht="15">
      <c r="F238" s="35"/>
      <c r="G238" s="35"/>
    </row>
    <row r="239" spans="6:7" ht="15">
      <c r="F239" s="35"/>
      <c r="G239" s="35"/>
    </row>
    <row r="240" spans="6:7" ht="15">
      <c r="F240" s="35"/>
      <c r="G240" s="35"/>
    </row>
    <row r="241" spans="6:7" ht="15">
      <c r="F241" s="35"/>
      <c r="G241" s="35"/>
    </row>
    <row r="242" spans="6:7" ht="15">
      <c r="F242" s="35"/>
      <c r="G242" s="35"/>
    </row>
    <row r="243" spans="6:7" ht="15">
      <c r="F243" s="35"/>
      <c r="G243" s="35"/>
    </row>
    <row r="244" spans="6:7" ht="15">
      <c r="F244" s="35"/>
      <c r="G244" s="35"/>
    </row>
    <row r="245" spans="6:7" ht="15">
      <c r="F245" s="35"/>
      <c r="G245" s="35"/>
    </row>
    <row r="246" spans="6:7" ht="15">
      <c r="F246" s="35"/>
      <c r="G246" s="35"/>
    </row>
    <row r="247" spans="6:7" ht="15">
      <c r="F247" s="35"/>
      <c r="G247" s="35"/>
    </row>
    <row r="248" spans="6:7" ht="15">
      <c r="F248" s="35"/>
      <c r="G248" s="35"/>
    </row>
    <row r="249" spans="6:7" ht="15">
      <c r="F249" s="35"/>
      <c r="G249" s="35"/>
    </row>
    <row r="250" spans="6:7" ht="15">
      <c r="F250" s="35"/>
      <c r="G250" s="35"/>
    </row>
    <row r="251" spans="6:7" ht="15">
      <c r="F251" s="35"/>
      <c r="G251" s="35"/>
    </row>
    <row r="252" spans="6:7" ht="15">
      <c r="F252" s="35"/>
      <c r="G252" s="35"/>
    </row>
    <row r="253" spans="6:7" ht="15">
      <c r="F253" s="35"/>
      <c r="G253" s="35"/>
    </row>
    <row r="254" spans="6:7" ht="15">
      <c r="F254" s="35"/>
      <c r="G254" s="35"/>
    </row>
    <row r="255" spans="6:7" ht="15">
      <c r="F255" s="35"/>
      <c r="G255" s="35"/>
    </row>
    <row r="256" spans="6:7" ht="15">
      <c r="F256" s="35"/>
      <c r="G256" s="35"/>
    </row>
    <row r="257" spans="6:7" ht="15">
      <c r="F257" s="35"/>
      <c r="G257" s="35"/>
    </row>
    <row r="258" spans="6:7" ht="15">
      <c r="F258" s="35"/>
      <c r="G258" s="35"/>
    </row>
    <row r="259" spans="6:7" ht="15">
      <c r="F259" s="35"/>
      <c r="G259" s="35"/>
    </row>
    <row r="260" spans="6:7" ht="15">
      <c r="F260" s="35"/>
      <c r="G260" s="35"/>
    </row>
    <row r="261" spans="6:7" ht="15">
      <c r="F261" s="35"/>
      <c r="G261" s="35"/>
    </row>
    <row r="262" spans="6:7" ht="15">
      <c r="F262" s="35"/>
      <c r="G262" s="35"/>
    </row>
    <row r="263" spans="6:7" ht="15">
      <c r="F263" s="35"/>
      <c r="G263" s="35"/>
    </row>
    <row r="264" spans="6:7" ht="15">
      <c r="F264" s="35"/>
      <c r="G264" s="35"/>
    </row>
    <row r="265" spans="6:7" ht="15">
      <c r="F265" s="35"/>
      <c r="G265" s="35"/>
    </row>
    <row r="266" spans="6:7" ht="15">
      <c r="F266" s="35"/>
      <c r="G266" s="35"/>
    </row>
    <row r="267" spans="6:7" ht="15">
      <c r="F267" s="35"/>
      <c r="G267" s="35"/>
    </row>
    <row r="268" spans="6:7" ht="15">
      <c r="F268" s="35"/>
      <c r="G268" s="35"/>
    </row>
    <row r="269" spans="6:7" ht="15">
      <c r="F269" s="35"/>
      <c r="G269" s="35"/>
    </row>
    <row r="270" spans="6:7" ht="15">
      <c r="F270" s="35"/>
      <c r="G270" s="35"/>
    </row>
    <row r="271" spans="6:7" ht="15">
      <c r="F271" s="35"/>
      <c r="G271" s="35"/>
    </row>
    <row r="272" spans="6:7" ht="15">
      <c r="F272" s="35"/>
      <c r="G272" s="35"/>
    </row>
    <row r="273" spans="6:7" ht="15">
      <c r="F273" s="35"/>
      <c r="G273" s="35"/>
    </row>
    <row r="274" spans="6:7" ht="15">
      <c r="F274" s="35"/>
      <c r="G274" s="35"/>
    </row>
    <row r="275" spans="6:7" ht="15">
      <c r="F275" s="35"/>
      <c r="G275" s="35"/>
    </row>
    <row r="276" spans="6:7" ht="15">
      <c r="F276" s="35"/>
      <c r="G276" s="35"/>
    </row>
    <row r="277" spans="6:7" ht="15">
      <c r="F277" s="35"/>
      <c r="G277" s="35"/>
    </row>
    <row r="278" spans="6:7" ht="15">
      <c r="F278" s="35"/>
      <c r="G278" s="35"/>
    </row>
    <row r="279" spans="6:7" ht="15">
      <c r="F279" s="35"/>
      <c r="G279" s="35"/>
    </row>
    <row r="280" spans="6:7" ht="15">
      <c r="F280" s="35"/>
      <c r="G280" s="35"/>
    </row>
    <row r="281" spans="6:7" ht="15">
      <c r="F281" s="35"/>
      <c r="G281" s="35"/>
    </row>
    <row r="282" spans="6:7" ht="15">
      <c r="F282" s="35"/>
      <c r="G282" s="35"/>
    </row>
    <row r="283" spans="6:7" ht="15">
      <c r="F283" s="35"/>
      <c r="G283" s="35"/>
    </row>
    <row r="284" spans="6:7" ht="15">
      <c r="F284" s="35"/>
      <c r="G284" s="35"/>
    </row>
    <row r="285" spans="6:7" ht="15">
      <c r="F285" s="35"/>
      <c r="G285" s="35"/>
    </row>
    <row r="286" spans="6:7" ht="15">
      <c r="F286" s="35"/>
      <c r="G286" s="35"/>
    </row>
    <row r="287" spans="6:7" ht="15">
      <c r="F287" s="35"/>
      <c r="G287" s="35"/>
    </row>
    <row r="288" spans="6:7" ht="15">
      <c r="F288" s="35"/>
      <c r="G288" s="35"/>
    </row>
    <row r="289" spans="6:7" ht="15">
      <c r="F289" s="35"/>
      <c r="G289" s="35"/>
    </row>
    <row r="290" spans="6:7" ht="15">
      <c r="F290" s="35"/>
      <c r="G290" s="35"/>
    </row>
    <row r="291" spans="6:7" ht="15">
      <c r="F291" s="35"/>
      <c r="G291" s="35"/>
    </row>
    <row r="292" spans="6:7" ht="15">
      <c r="F292" s="35"/>
      <c r="G292" s="35"/>
    </row>
    <row r="293" spans="6:7" ht="15">
      <c r="F293" s="35"/>
      <c r="G293" s="35"/>
    </row>
    <row r="294" spans="6:7" ht="15">
      <c r="F294" s="35"/>
      <c r="G294" s="35"/>
    </row>
    <row r="295" spans="6:7" ht="15">
      <c r="F295" s="35"/>
      <c r="G295" s="35"/>
    </row>
    <row r="296" spans="6:7" ht="15">
      <c r="F296" s="35"/>
      <c r="G296" s="35"/>
    </row>
    <row r="297" spans="6:7" ht="15">
      <c r="F297" s="35"/>
      <c r="G297" s="35"/>
    </row>
    <row r="298" spans="6:7" ht="15">
      <c r="F298" s="35"/>
      <c r="G298" s="35"/>
    </row>
    <row r="299" spans="6:7" ht="15">
      <c r="F299" s="35"/>
      <c r="G299" s="35"/>
    </row>
    <row r="300" spans="6:7" ht="15">
      <c r="F300" s="35"/>
      <c r="G300" s="35"/>
    </row>
    <row r="301" spans="6:7" ht="15">
      <c r="F301" s="35"/>
      <c r="G301" s="35"/>
    </row>
    <row r="302" spans="6:7" ht="15">
      <c r="F302" s="35"/>
      <c r="G302" s="35"/>
    </row>
    <row r="303" spans="6:7" ht="15">
      <c r="F303" s="35"/>
      <c r="G303" s="35"/>
    </row>
    <row r="304" spans="6:7" ht="15">
      <c r="F304" s="35"/>
      <c r="G304" s="35"/>
    </row>
    <row r="305" spans="6:7" ht="15">
      <c r="F305" s="35"/>
      <c r="G305" s="35"/>
    </row>
    <row r="306" spans="6:7" ht="15">
      <c r="F306" s="35"/>
      <c r="G306" s="35"/>
    </row>
    <row r="307" spans="6:7" ht="15">
      <c r="F307" s="35"/>
      <c r="G307" s="35"/>
    </row>
    <row r="308" spans="6:7" ht="15">
      <c r="F308" s="35"/>
      <c r="G308" s="35"/>
    </row>
    <row r="309" spans="6:7" ht="15">
      <c r="F309" s="35"/>
      <c r="G309" s="35"/>
    </row>
    <row r="310" spans="6:7" ht="15">
      <c r="F310" s="35"/>
      <c r="G310" s="35"/>
    </row>
    <row r="311" spans="6:7" ht="15">
      <c r="F311" s="35"/>
      <c r="G311" s="35"/>
    </row>
  </sheetData>
  <sheetProtection/>
  <mergeCells count="7">
    <mergeCell ref="E11:E12"/>
    <mergeCell ref="F11:G11"/>
    <mergeCell ref="A7:G7"/>
    <mergeCell ref="A8:G8"/>
    <mergeCell ref="A9:G9"/>
    <mergeCell ref="A11:A12"/>
    <mergeCell ref="B11:C11"/>
  </mergeCells>
  <printOptions horizontalCentered="1"/>
  <pageMargins left="0.78740157480315" right="0.590551181102362" top="0.78740157480315" bottom="0.590551181102362" header="0.393700787401575" footer="0.393700787401575"/>
  <pageSetup horizontalDpi="300" verticalDpi="300" orientation="portrait" paperSize="9" scale="65"/>
  <colBreaks count="1" manualBreakCount="1">
    <brk id="7" max="65535" man="1"/>
  </colBreaks>
  <ignoredErrors>
    <ignoredError sqref="F1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IF63"/>
  <sheetViews>
    <sheetView zoomScale="85" zoomScaleNormal="85" zoomScalePageLayoutView="0" workbookViewId="0" topLeftCell="A10">
      <selection activeCell="K23" sqref="K23"/>
    </sheetView>
  </sheetViews>
  <sheetFormatPr defaultColWidth="9.140625" defaultRowHeight="12.75"/>
  <cols>
    <col min="1" max="1" width="37.8515625" style="7" customWidth="1"/>
    <col min="2" max="2" width="12.7109375" style="7" customWidth="1"/>
    <col min="3" max="3" width="9.8515625" style="7" hidden="1" customWidth="1"/>
    <col min="4" max="4" width="11.28125" style="7" hidden="1" customWidth="1"/>
    <col min="5" max="5" width="12.7109375" style="7" customWidth="1"/>
    <col min="6" max="7" width="13.421875" style="7" hidden="1" customWidth="1"/>
    <col min="8" max="8" width="12.7109375" style="7" customWidth="1"/>
    <col min="9" max="9" width="14.8515625" style="7" hidden="1" customWidth="1"/>
    <col min="10" max="10" width="15.7109375" style="7" customWidth="1"/>
    <col min="11" max="11" width="12.7109375" style="7" customWidth="1"/>
    <col min="12" max="12" width="13.8515625" style="7" customWidth="1"/>
    <col min="13" max="16384" width="9.140625" style="7" customWidth="1"/>
  </cols>
  <sheetData>
    <row r="2" ht="20.25">
      <c r="A2" s="69" t="str">
        <f>Данни!B2</f>
        <v>Водоснабдяване - Дунав ЕООД</v>
      </c>
    </row>
    <row r="3" ht="4.5" customHeight="1"/>
    <row r="4" spans="1:12" ht="15">
      <c r="A4" s="53" t="str">
        <f>Данни!B3</f>
        <v>гр. Разград, ул. Сливница № 3 А</v>
      </c>
      <c r="B4" s="18"/>
      <c r="C4" s="18"/>
      <c r="D4" s="18"/>
      <c r="E4" s="18"/>
      <c r="F4" s="18"/>
      <c r="G4" s="18"/>
      <c r="H4" s="18"/>
      <c r="I4" s="17"/>
      <c r="J4" s="17"/>
      <c r="K4" s="17"/>
      <c r="L4" s="17"/>
    </row>
    <row r="5" spans="1:240" s="57" customFormat="1" ht="4.5" customHeight="1">
      <c r="A5" s="54" t="s">
        <v>177</v>
      </c>
      <c r="B5" s="55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56"/>
      <c r="HV5" s="56"/>
      <c r="HW5" s="56"/>
      <c r="HX5" s="56"/>
      <c r="HY5" s="56"/>
      <c r="HZ5" s="56"/>
      <c r="IA5" s="56"/>
      <c r="IB5" s="56"/>
      <c r="IC5" s="56"/>
      <c r="ID5" s="56"/>
      <c r="IE5" s="56"/>
      <c r="IF5" s="56"/>
    </row>
    <row r="6" spans="1:240" s="57" customFormat="1" ht="15" customHeight="1">
      <c r="A6" s="54"/>
      <c r="B6" s="55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  <c r="IF6" s="56"/>
    </row>
    <row r="7" spans="1:240" s="57" customFormat="1" ht="15" customHeight="1">
      <c r="A7" s="54"/>
      <c r="B7" s="55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</row>
    <row r="8" spans="1:12" ht="15" customHeight="1">
      <c r="A8" s="6"/>
      <c r="B8" s="18"/>
      <c r="C8" s="18"/>
      <c r="D8" s="18"/>
      <c r="E8" s="18"/>
      <c r="F8" s="18"/>
      <c r="G8" s="18"/>
      <c r="H8" s="18"/>
      <c r="I8" s="17"/>
      <c r="J8" s="17"/>
      <c r="K8" s="17"/>
      <c r="L8" s="17"/>
    </row>
    <row r="9" spans="1:12" ht="15.75">
      <c r="A9" s="173" t="s">
        <v>145</v>
      </c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</row>
    <row r="10" spans="1:12" ht="4.5" customHeight="1">
      <c r="A10" s="174"/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</row>
    <row r="11" spans="1:12" ht="15">
      <c r="A11" s="174" t="str">
        <f>Данни!B5</f>
        <v>за 2019 г.</v>
      </c>
      <c r="B11" s="174"/>
      <c r="C11" s="174"/>
      <c r="D11" s="174"/>
      <c r="E11" s="174"/>
      <c r="F11" s="174"/>
      <c r="G11" s="174"/>
      <c r="H11" s="174"/>
      <c r="I11" s="174"/>
      <c r="J11" s="174"/>
      <c r="K11" s="174"/>
      <c r="L11" s="174"/>
    </row>
    <row r="12" spans="1:12" ht="15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</row>
    <row r="13" spans="1:12" ht="1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9" t="s">
        <v>20</v>
      </c>
    </row>
    <row r="14" spans="1:12" ht="45" customHeight="1">
      <c r="A14" s="180" t="s">
        <v>21</v>
      </c>
      <c r="B14" s="181" t="s">
        <v>22</v>
      </c>
      <c r="C14" s="181" t="s">
        <v>23</v>
      </c>
      <c r="D14" s="181" t="s">
        <v>24</v>
      </c>
      <c r="E14" s="181" t="s">
        <v>165</v>
      </c>
      <c r="F14" s="118"/>
      <c r="G14" s="118"/>
      <c r="H14" s="181" t="s">
        <v>29</v>
      </c>
      <c r="I14" s="119" t="s">
        <v>25</v>
      </c>
      <c r="J14" s="43" t="s">
        <v>25</v>
      </c>
      <c r="K14" s="181" t="s">
        <v>115</v>
      </c>
      <c r="L14" s="181" t="s">
        <v>26</v>
      </c>
    </row>
    <row r="15" spans="1:12" ht="45" customHeight="1">
      <c r="A15" s="180"/>
      <c r="B15" s="181"/>
      <c r="C15" s="181"/>
      <c r="D15" s="181"/>
      <c r="E15" s="181"/>
      <c r="F15" s="43" t="s">
        <v>27</v>
      </c>
      <c r="G15" s="43" t="s">
        <v>28</v>
      </c>
      <c r="H15" s="181"/>
      <c r="I15" s="43" t="s">
        <v>30</v>
      </c>
      <c r="J15" s="43" t="s">
        <v>166</v>
      </c>
      <c r="K15" s="181"/>
      <c r="L15" s="181"/>
    </row>
    <row r="16" spans="1:12" ht="30" customHeight="1">
      <c r="A16" s="10" t="s">
        <v>31</v>
      </c>
      <c r="B16" s="36">
        <v>1105</v>
      </c>
      <c r="C16" s="36"/>
      <c r="D16" s="36"/>
      <c r="E16" s="36">
        <v>972</v>
      </c>
      <c r="F16" s="36"/>
      <c r="G16" s="36"/>
      <c r="H16" s="36">
        <v>2146</v>
      </c>
      <c r="I16" s="36">
        <v>0</v>
      </c>
      <c r="J16" s="36">
        <v>528</v>
      </c>
      <c r="K16" s="36">
        <v>67</v>
      </c>
      <c r="L16" s="36">
        <f>SUM(B16:K16)</f>
        <v>4818</v>
      </c>
    </row>
    <row r="17" spans="1:12" ht="30" customHeight="1" hidden="1">
      <c r="A17" s="12" t="s">
        <v>32</v>
      </c>
      <c r="B17" s="20">
        <v>0</v>
      </c>
      <c r="C17" s="20"/>
      <c r="D17" s="20"/>
      <c r="E17" s="20">
        <v>0</v>
      </c>
      <c r="F17" s="20"/>
      <c r="G17" s="20"/>
      <c r="H17" s="20">
        <v>0</v>
      </c>
      <c r="I17" s="20">
        <v>0</v>
      </c>
      <c r="J17" s="20">
        <v>0</v>
      </c>
      <c r="K17" s="20">
        <v>0</v>
      </c>
      <c r="L17" s="19">
        <f>SUM(B17:K17)</f>
        <v>0</v>
      </c>
    </row>
    <row r="18" spans="1:12" ht="14.25" customHeight="1" hidden="1">
      <c r="A18" s="21" t="s">
        <v>33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>
        <f>SUM(B18:K18)</f>
        <v>0</v>
      </c>
    </row>
    <row r="19" spans="1:12" ht="30" customHeight="1">
      <c r="A19" s="22" t="s">
        <v>136</v>
      </c>
      <c r="B19" s="19">
        <f aca="true" t="shared" si="0" ref="B19:L19">B16+B17+B18</f>
        <v>1105</v>
      </c>
      <c r="C19" s="19">
        <f t="shared" si="0"/>
        <v>0</v>
      </c>
      <c r="D19" s="19">
        <f t="shared" si="0"/>
        <v>0</v>
      </c>
      <c r="E19" s="19">
        <f t="shared" si="0"/>
        <v>972</v>
      </c>
      <c r="F19" s="19">
        <f t="shared" si="0"/>
        <v>0</v>
      </c>
      <c r="G19" s="19">
        <f t="shared" si="0"/>
        <v>0</v>
      </c>
      <c r="H19" s="19">
        <f t="shared" si="0"/>
        <v>2146</v>
      </c>
      <c r="I19" s="19">
        <f t="shared" si="0"/>
        <v>0</v>
      </c>
      <c r="J19" s="19">
        <f t="shared" si="0"/>
        <v>528</v>
      </c>
      <c r="K19" s="19">
        <f t="shared" si="0"/>
        <v>67</v>
      </c>
      <c r="L19" s="19">
        <f t="shared" si="0"/>
        <v>4818</v>
      </c>
    </row>
    <row r="20" spans="1:12" ht="30" hidden="1">
      <c r="A20" s="12" t="s">
        <v>34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19">
        <f aca="true" t="shared" si="1" ref="L20:L30">SUM(B20:K20)</f>
        <v>0</v>
      </c>
    </row>
    <row r="21" spans="1:12" ht="15" hidden="1">
      <c r="A21" s="12" t="s">
        <v>35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19">
        <f t="shared" si="1"/>
        <v>0</v>
      </c>
    </row>
    <row r="22" spans="1:12" ht="15" hidden="1">
      <c r="A22" s="12" t="s">
        <v>36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19">
        <f t="shared" si="1"/>
        <v>0</v>
      </c>
    </row>
    <row r="23" spans="1:12" ht="19.5" customHeight="1">
      <c r="A23" s="12" t="s">
        <v>137</v>
      </c>
      <c r="B23" s="20">
        <v>0</v>
      </c>
      <c r="C23" s="20"/>
      <c r="D23" s="20"/>
      <c r="E23" s="20">
        <v>0</v>
      </c>
      <c r="F23" s="20"/>
      <c r="G23" s="20"/>
      <c r="H23" s="20">
        <v>0</v>
      </c>
      <c r="I23" s="20">
        <v>0</v>
      </c>
      <c r="J23" s="20">
        <v>0</v>
      </c>
      <c r="K23" s="187">
        <v>-377</v>
      </c>
      <c r="L23" s="19">
        <f t="shared" si="1"/>
        <v>-377</v>
      </c>
    </row>
    <row r="24" spans="1:12" ht="19.5" customHeight="1">
      <c r="A24" s="12" t="s">
        <v>138</v>
      </c>
      <c r="B24" s="20">
        <v>0</v>
      </c>
      <c r="C24" s="20"/>
      <c r="D24" s="20"/>
      <c r="E24" s="20">
        <v>0</v>
      </c>
      <c r="F24" s="20"/>
      <c r="G24" s="20"/>
      <c r="H24" s="20">
        <v>67</v>
      </c>
      <c r="I24" s="20">
        <v>0</v>
      </c>
      <c r="J24" s="20">
        <v>0</v>
      </c>
      <c r="K24" s="20">
        <v>-67</v>
      </c>
      <c r="L24" s="19">
        <f t="shared" si="1"/>
        <v>0</v>
      </c>
    </row>
    <row r="25" spans="1:12" ht="27" customHeight="1" hidden="1">
      <c r="A25" s="12" t="s">
        <v>37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19">
        <f t="shared" si="1"/>
        <v>0</v>
      </c>
    </row>
    <row r="26" spans="1:12" ht="27" customHeight="1" hidden="1">
      <c r="A26" s="12" t="s">
        <v>38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19">
        <f t="shared" si="1"/>
        <v>0</v>
      </c>
    </row>
    <row r="27" spans="1:12" ht="19.5" customHeight="1">
      <c r="A27" s="12" t="s">
        <v>179</v>
      </c>
      <c r="B27" s="20">
        <v>0</v>
      </c>
      <c r="C27" s="20"/>
      <c r="D27" s="20"/>
      <c r="E27" s="20">
        <v>-18</v>
      </c>
      <c r="F27" s="20"/>
      <c r="G27" s="20"/>
      <c r="H27" s="20">
        <v>0</v>
      </c>
      <c r="I27" s="20"/>
      <c r="J27" s="20"/>
      <c r="K27" s="20">
        <v>0</v>
      </c>
      <c r="L27" s="19">
        <f t="shared" si="1"/>
        <v>-18</v>
      </c>
    </row>
    <row r="28" spans="1:12" ht="0.75" customHeight="1" hidden="1">
      <c r="A28" s="12" t="s">
        <v>39</v>
      </c>
      <c r="B28" s="20">
        <v>0</v>
      </c>
      <c r="C28" s="20"/>
      <c r="D28" s="20"/>
      <c r="E28" s="20">
        <v>0</v>
      </c>
      <c r="F28" s="20"/>
      <c r="G28" s="20"/>
      <c r="H28" s="20">
        <v>0</v>
      </c>
      <c r="I28" s="20"/>
      <c r="J28" s="20">
        <v>0</v>
      </c>
      <c r="K28" s="20">
        <v>0</v>
      </c>
      <c r="L28" s="19">
        <f t="shared" si="1"/>
        <v>0</v>
      </c>
    </row>
    <row r="29" spans="1:12" ht="19.5" customHeight="1">
      <c r="A29" s="12" t="s">
        <v>40</v>
      </c>
      <c r="B29" s="20">
        <v>0</v>
      </c>
      <c r="C29" s="20"/>
      <c r="D29" s="20"/>
      <c r="E29" s="20">
        <v>-18</v>
      </c>
      <c r="F29" s="20"/>
      <c r="G29" s="20"/>
      <c r="H29" s="20">
        <v>0</v>
      </c>
      <c r="I29" s="20"/>
      <c r="J29" s="20"/>
      <c r="K29" s="20">
        <v>0</v>
      </c>
      <c r="L29" s="19">
        <f t="shared" si="1"/>
        <v>-18</v>
      </c>
    </row>
    <row r="30" spans="1:12" ht="19.5" customHeight="1">
      <c r="A30" s="12" t="s">
        <v>180</v>
      </c>
      <c r="B30" s="20">
        <v>0</v>
      </c>
      <c r="C30" s="20"/>
      <c r="D30" s="20"/>
      <c r="E30" s="20">
        <v>0</v>
      </c>
      <c r="F30" s="20"/>
      <c r="G30" s="20"/>
      <c r="H30" s="20">
        <v>-229</v>
      </c>
      <c r="I30" s="20"/>
      <c r="J30" s="20">
        <v>19</v>
      </c>
      <c r="K30" s="20">
        <v>0</v>
      </c>
      <c r="L30" s="19">
        <f t="shared" si="1"/>
        <v>-210</v>
      </c>
    </row>
    <row r="31" spans="1:12" ht="27" customHeight="1">
      <c r="A31" s="10" t="s">
        <v>181</v>
      </c>
      <c r="B31" s="19">
        <f aca="true" t="shared" si="2" ref="B31:L31">B19+B20+B23+B24+B26+B27+B30</f>
        <v>1105</v>
      </c>
      <c r="C31" s="19">
        <f t="shared" si="2"/>
        <v>0</v>
      </c>
      <c r="D31" s="19">
        <f t="shared" si="2"/>
        <v>0</v>
      </c>
      <c r="E31" s="19">
        <f>E19+E20+E23+E24+E26+E27+E30</f>
        <v>954</v>
      </c>
      <c r="F31" s="19">
        <f t="shared" si="2"/>
        <v>0</v>
      </c>
      <c r="G31" s="19">
        <f t="shared" si="2"/>
        <v>0</v>
      </c>
      <c r="H31" s="19">
        <f t="shared" si="2"/>
        <v>1984</v>
      </c>
      <c r="I31" s="19">
        <f t="shared" si="2"/>
        <v>0</v>
      </c>
      <c r="J31" s="19">
        <f t="shared" si="2"/>
        <v>547</v>
      </c>
      <c r="K31" s="19">
        <f>K19+K20+K23+K24+K26+K27+K30</f>
        <v>-377</v>
      </c>
      <c r="L31" s="19">
        <f t="shared" si="2"/>
        <v>4213</v>
      </c>
    </row>
    <row r="32" spans="1:12" ht="45" hidden="1">
      <c r="A32" s="12" t="s">
        <v>98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19">
        <f>SUM(B32:K32)</f>
        <v>0</v>
      </c>
    </row>
    <row r="33" spans="1:12" ht="30" customHeight="1">
      <c r="A33" s="22" t="s">
        <v>182</v>
      </c>
      <c r="B33" s="19">
        <f aca="true" t="shared" si="3" ref="B33:L33">B31+B32</f>
        <v>1105</v>
      </c>
      <c r="C33" s="19">
        <f t="shared" si="3"/>
        <v>0</v>
      </c>
      <c r="D33" s="19">
        <f t="shared" si="3"/>
        <v>0</v>
      </c>
      <c r="E33" s="19">
        <f t="shared" si="3"/>
        <v>954</v>
      </c>
      <c r="F33" s="19">
        <f t="shared" si="3"/>
        <v>0</v>
      </c>
      <c r="G33" s="19">
        <f t="shared" si="3"/>
        <v>0</v>
      </c>
      <c r="H33" s="19">
        <f t="shared" si="3"/>
        <v>1984</v>
      </c>
      <c r="I33" s="19">
        <f t="shared" si="3"/>
        <v>0</v>
      </c>
      <c r="J33" s="19">
        <f t="shared" si="3"/>
        <v>547</v>
      </c>
      <c r="K33" s="19">
        <f t="shared" si="3"/>
        <v>-377</v>
      </c>
      <c r="L33" s="19">
        <f t="shared" si="3"/>
        <v>4213</v>
      </c>
    </row>
    <row r="34" spans="2:12" ht="4.5" customHeight="1"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</row>
    <row r="35" spans="1:12" ht="15">
      <c r="A35" s="7" t="str">
        <f>Данни!A14</f>
        <v>Приложенията на страници от 5 до 34 са неразделна част от този финансов отчет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</row>
    <row r="36" spans="1:11" ht="4.5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1:11" ht="15">
      <c r="A37" s="15" t="str">
        <f>Данни!B8</f>
        <v>10 март 2020 г.</v>
      </c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1:11" ht="15">
      <c r="A38" s="15"/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1:11" ht="15">
      <c r="A39" s="15"/>
      <c r="B39" s="8"/>
      <c r="C39" s="8"/>
      <c r="D39" s="8"/>
      <c r="E39" s="8"/>
      <c r="F39" s="8"/>
      <c r="G39" s="8"/>
      <c r="H39" s="8"/>
      <c r="I39" s="8"/>
      <c r="J39" s="8"/>
      <c r="K39" s="8"/>
    </row>
    <row r="40" spans="1:11" ht="15">
      <c r="A40" s="15"/>
      <c r="B40" s="8"/>
      <c r="C40" s="8"/>
      <c r="D40" s="8"/>
      <c r="E40" s="8"/>
      <c r="F40" s="8"/>
      <c r="G40" s="8"/>
      <c r="H40" s="8"/>
      <c r="I40" s="8"/>
      <c r="J40" s="8"/>
      <c r="K40" s="8"/>
    </row>
    <row r="41" spans="1:11" ht="15">
      <c r="A41" s="52" t="str">
        <f>Данни!A6</f>
        <v>Главен счетоводител:</v>
      </c>
      <c r="B41" s="8"/>
      <c r="C41" s="8"/>
      <c r="D41" s="8"/>
      <c r="E41" s="8"/>
      <c r="F41" s="8"/>
      <c r="G41" s="8"/>
      <c r="H41" s="179" t="str">
        <f>Данни!A7</f>
        <v>Управител:</v>
      </c>
      <c r="I41" s="179"/>
      <c r="J41" s="179"/>
      <c r="K41" s="8"/>
    </row>
    <row r="42" spans="1:11" ht="15">
      <c r="A42" s="15"/>
      <c r="B42" s="8"/>
      <c r="C42" s="8"/>
      <c r="D42" s="8"/>
      <c r="E42" s="8"/>
      <c r="F42" s="8"/>
      <c r="G42" s="8"/>
      <c r="H42" s="8"/>
      <c r="I42" s="8"/>
      <c r="J42" s="8"/>
      <c r="K42" s="8"/>
    </row>
    <row r="43" spans="1:11" ht="15">
      <c r="A43" s="15"/>
      <c r="B43" s="8" t="str">
        <f>Данни!B6</f>
        <v>Диана Веселинова</v>
      </c>
      <c r="C43" s="8"/>
      <c r="D43" s="8"/>
      <c r="E43" s="8"/>
      <c r="F43" s="8"/>
      <c r="G43" s="8"/>
      <c r="H43" s="8"/>
      <c r="I43" s="8"/>
      <c r="J43" s="8"/>
      <c r="K43" s="8" t="str">
        <f>Данни!B7</f>
        <v>инж. Стоян Иванов</v>
      </c>
    </row>
    <row r="44" spans="1:11" ht="15">
      <c r="A44" s="15"/>
      <c r="B44" s="8"/>
      <c r="C44" s="8"/>
      <c r="D44" s="8"/>
      <c r="E44" s="8"/>
      <c r="F44" s="8"/>
      <c r="G44" s="8"/>
      <c r="H44" s="8"/>
      <c r="I44" s="8"/>
      <c r="J44" s="8"/>
      <c r="K44" s="8"/>
    </row>
    <row r="45" spans="1:11" ht="15">
      <c r="A45" s="15"/>
      <c r="B45" s="8"/>
      <c r="C45" s="8"/>
      <c r="D45" s="8"/>
      <c r="E45" s="8"/>
      <c r="F45" s="8"/>
      <c r="G45" s="8"/>
      <c r="H45" s="8"/>
      <c r="I45" s="8"/>
      <c r="J45" s="8"/>
      <c r="K45" s="8"/>
    </row>
    <row r="46" spans="1:11" ht="15">
      <c r="A46" s="15" t="str">
        <f>Данни!A12</f>
        <v>Съгласно доклад на независимия одитор:</v>
      </c>
      <c r="B46" s="8"/>
      <c r="C46" s="8"/>
      <c r="D46" s="8"/>
      <c r="E46" s="8"/>
      <c r="F46" s="8"/>
      <c r="G46" s="8"/>
      <c r="H46" s="8"/>
      <c r="I46" s="8"/>
      <c r="J46" s="8"/>
      <c r="K46" s="8"/>
    </row>
    <row r="47" spans="1:11" ht="15">
      <c r="A47" s="15"/>
      <c r="B47" s="8"/>
      <c r="C47" s="8"/>
      <c r="D47" s="8"/>
      <c r="E47" s="8"/>
      <c r="F47" s="8"/>
      <c r="G47" s="8"/>
      <c r="H47" s="8"/>
      <c r="I47" s="8"/>
      <c r="J47" s="8"/>
      <c r="K47" s="8"/>
    </row>
    <row r="48" spans="1:11" ht="15" customHeight="1">
      <c r="A48" s="15"/>
      <c r="B48" s="8"/>
      <c r="C48" s="8"/>
      <c r="D48" s="8"/>
      <c r="E48" s="8"/>
      <c r="F48" s="8"/>
      <c r="G48" s="8"/>
      <c r="H48" s="8"/>
      <c r="I48" s="8"/>
      <c r="J48" s="8"/>
      <c r="K48" s="8"/>
    </row>
    <row r="49" spans="1:11" ht="15">
      <c r="A49" s="15"/>
      <c r="B49" s="8"/>
      <c r="C49" s="8"/>
      <c r="D49" s="8"/>
      <c r="E49" s="8"/>
      <c r="F49" s="8"/>
      <c r="G49" s="8"/>
      <c r="H49" s="8"/>
      <c r="I49" s="8"/>
      <c r="J49" s="8"/>
      <c r="K49" s="8"/>
    </row>
    <row r="50" spans="1:11" ht="15">
      <c r="A50" s="15"/>
      <c r="B50" s="8"/>
      <c r="C50" s="8"/>
      <c r="D50" s="8"/>
      <c r="E50" s="8"/>
      <c r="F50" s="8"/>
      <c r="G50" s="8"/>
      <c r="H50" s="8"/>
      <c r="I50" s="8"/>
      <c r="J50" s="8"/>
      <c r="K50" s="8"/>
    </row>
    <row r="51" spans="1:11" ht="15">
      <c r="A51" s="15"/>
      <c r="B51" s="8"/>
      <c r="C51" s="8"/>
      <c r="D51" s="8"/>
      <c r="E51" s="8"/>
      <c r="F51" s="8"/>
      <c r="G51" s="8"/>
      <c r="H51" s="8"/>
      <c r="I51" s="8"/>
      <c r="J51" s="8"/>
      <c r="K51" s="8"/>
    </row>
    <row r="52" spans="1:11" ht="15">
      <c r="A52" s="15"/>
      <c r="B52" s="8"/>
      <c r="C52" s="8"/>
      <c r="D52" s="8"/>
      <c r="E52" s="8"/>
      <c r="F52" s="8"/>
      <c r="G52" s="8"/>
      <c r="H52" s="8"/>
      <c r="I52" s="8"/>
      <c r="J52" s="8"/>
      <c r="K52" s="8"/>
    </row>
    <row r="53" spans="1:11" ht="15">
      <c r="A53" s="15"/>
      <c r="B53" s="8"/>
      <c r="C53" s="8"/>
      <c r="D53" s="8"/>
      <c r="E53" s="8"/>
      <c r="F53" s="8"/>
      <c r="G53" s="8"/>
      <c r="H53" s="8"/>
      <c r="I53" s="8"/>
      <c r="J53" s="8"/>
      <c r="K53" s="8"/>
    </row>
    <row r="54" spans="1:11" ht="15">
      <c r="A54" s="15"/>
      <c r="B54" s="8"/>
      <c r="C54" s="8"/>
      <c r="D54" s="8"/>
      <c r="E54" s="8"/>
      <c r="F54" s="8"/>
      <c r="G54" s="8"/>
      <c r="H54" s="8"/>
      <c r="I54" s="8"/>
      <c r="J54" s="8"/>
      <c r="K54" s="8"/>
    </row>
    <row r="55" spans="1:11" ht="15">
      <c r="A55" s="15"/>
      <c r="B55" s="8"/>
      <c r="C55" s="8"/>
      <c r="D55" s="8"/>
      <c r="E55" s="8"/>
      <c r="F55" s="8"/>
      <c r="G55" s="8"/>
      <c r="H55" s="8"/>
      <c r="I55" s="8"/>
      <c r="J55" s="8"/>
      <c r="K55" s="8"/>
    </row>
    <row r="56" spans="1:11" ht="15">
      <c r="A56" s="15"/>
      <c r="B56" s="8"/>
      <c r="C56" s="8"/>
      <c r="D56" s="8"/>
      <c r="E56" s="8"/>
      <c r="F56" s="8"/>
      <c r="G56" s="8"/>
      <c r="H56" s="8"/>
      <c r="I56" s="8"/>
      <c r="J56" s="8"/>
      <c r="K56" s="8"/>
    </row>
    <row r="57" spans="1:11" ht="15">
      <c r="A57" s="15"/>
      <c r="B57" s="8"/>
      <c r="C57" s="8"/>
      <c r="D57" s="8"/>
      <c r="E57" s="8"/>
      <c r="F57" s="8"/>
      <c r="G57" s="8"/>
      <c r="H57" s="8"/>
      <c r="I57" s="8"/>
      <c r="J57" s="8"/>
      <c r="K57" s="8"/>
    </row>
    <row r="58" spans="1:11" ht="15">
      <c r="A58" s="15"/>
      <c r="B58" s="8"/>
      <c r="C58" s="8"/>
      <c r="D58" s="8"/>
      <c r="E58" s="8"/>
      <c r="F58" s="8"/>
      <c r="G58" s="8"/>
      <c r="H58" s="8"/>
      <c r="I58" s="8"/>
      <c r="J58" s="8"/>
      <c r="K58" s="8"/>
    </row>
    <row r="59" spans="1:11" ht="15">
      <c r="A59" s="15"/>
      <c r="B59" s="8"/>
      <c r="C59" s="8"/>
      <c r="D59" s="8"/>
      <c r="E59" s="8"/>
      <c r="F59" s="8"/>
      <c r="G59" s="8"/>
      <c r="H59" s="8"/>
      <c r="I59" s="8"/>
      <c r="J59" s="8"/>
      <c r="K59" s="8"/>
    </row>
    <row r="60" spans="1:11" ht="15">
      <c r="A60" s="8"/>
      <c r="B60" s="8"/>
      <c r="C60" s="8" t="str">
        <f>Данни!A6</f>
        <v>Главен счетоводител:</v>
      </c>
      <c r="D60" s="8"/>
      <c r="E60" s="8"/>
      <c r="F60" s="8"/>
      <c r="G60" s="8"/>
      <c r="I60" s="8"/>
      <c r="J60" s="8"/>
      <c r="K60" s="8"/>
    </row>
    <row r="61" spans="1:16" s="1" customFormat="1" ht="15">
      <c r="A61" s="50" t="s">
        <v>172</v>
      </c>
      <c r="M61" s="51"/>
      <c r="N61" s="51"/>
      <c r="O61" s="51"/>
      <c r="P61" s="51"/>
    </row>
    <row r="62" spans="1:12" s="56" customFormat="1" ht="12.75">
      <c r="A62" s="62" t="str">
        <f>Данни!A20</f>
        <v>Финансов отчет към 31 декември 2019 година</v>
      </c>
      <c r="D62" s="56" t="str">
        <f>Данни!B6</f>
        <v>Диана Веселинова</v>
      </c>
      <c r="I62" s="63"/>
      <c r="L62" s="56">
        <v>3</v>
      </c>
    </row>
    <row r="63" ht="15">
      <c r="I63" s="23"/>
    </row>
    <row r="66" s="24" customFormat="1" ht="15"/>
    <row r="67" s="24" customFormat="1" ht="15"/>
    <row r="68" s="24" customFormat="1" ht="15"/>
  </sheetData>
  <sheetProtection/>
  <mergeCells count="12">
    <mergeCell ref="H14:H15"/>
    <mergeCell ref="E14:E15"/>
    <mergeCell ref="H41:J41"/>
    <mergeCell ref="A9:L9"/>
    <mergeCell ref="A11:L11"/>
    <mergeCell ref="A10:L10"/>
    <mergeCell ref="A14:A15"/>
    <mergeCell ref="B14:B15"/>
    <mergeCell ref="C14:C15"/>
    <mergeCell ref="D14:D15"/>
    <mergeCell ref="K14:K15"/>
    <mergeCell ref="L14:L15"/>
  </mergeCells>
  <printOptions horizontalCentered="1"/>
  <pageMargins left="0.78740157480315" right="0.590551181102362" top="0.78740157480315" bottom="0.590551181102362" header="0.393700787401575" footer="0.393700787401575"/>
  <pageSetup horizontalDpi="300" verticalDpi="3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T67"/>
  <sheetViews>
    <sheetView tabSelected="1" zoomScale="85" zoomScaleNormal="85" zoomScalePageLayoutView="0" workbookViewId="0" topLeftCell="A2">
      <selection activeCell="D15" sqref="D15"/>
    </sheetView>
  </sheetViews>
  <sheetFormatPr defaultColWidth="9.140625" defaultRowHeight="12.75"/>
  <cols>
    <col min="1" max="1" width="45.7109375" style="7" customWidth="1"/>
    <col min="2" max="7" width="11.7109375" style="7" customWidth="1"/>
    <col min="8" max="239" width="9.140625" style="7" customWidth="1"/>
    <col min="240" max="16384" width="9.140625" style="24" customWidth="1"/>
  </cols>
  <sheetData>
    <row r="1" ht="20.25">
      <c r="A1" s="71" t="str">
        <f>Данни!B2</f>
        <v>Водоснабдяване - Дунав ЕООД</v>
      </c>
    </row>
    <row r="2" ht="4.5" customHeight="1">
      <c r="A2" s="53"/>
    </row>
    <row r="3" ht="15">
      <c r="A3" s="53" t="str">
        <f>Данни!B3</f>
        <v>гр. Разград, ул. Сливница № 3 А</v>
      </c>
    </row>
    <row r="4" spans="1:240" s="57" customFormat="1" ht="4.5" customHeight="1">
      <c r="A4" s="54" t="s">
        <v>178</v>
      </c>
      <c r="B4" s="55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</row>
    <row r="5" spans="1:240" s="57" customFormat="1" ht="15" customHeight="1">
      <c r="A5" s="58"/>
      <c r="B5" s="55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56"/>
      <c r="HV5" s="56"/>
      <c r="HW5" s="56"/>
      <c r="HX5" s="56"/>
      <c r="HY5" s="56"/>
      <c r="HZ5" s="56"/>
      <c r="IA5" s="56"/>
      <c r="IB5" s="56"/>
      <c r="IC5" s="56"/>
      <c r="ID5" s="56"/>
      <c r="IE5" s="56"/>
      <c r="IF5" s="56"/>
    </row>
    <row r="6" spans="1:240" s="57" customFormat="1" ht="15" customHeight="1">
      <c r="A6" s="58"/>
      <c r="B6" s="55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  <c r="IF6" s="56"/>
    </row>
    <row r="7" spans="1:7" ht="15.75">
      <c r="A7" s="173" t="s">
        <v>144</v>
      </c>
      <c r="B7" s="173"/>
      <c r="C7" s="173"/>
      <c r="D7" s="173"/>
      <c r="E7" s="173"/>
      <c r="F7" s="173"/>
      <c r="G7" s="173"/>
    </row>
    <row r="8" spans="1:7" ht="4.5" customHeight="1">
      <c r="A8" s="174"/>
      <c r="B8" s="174"/>
      <c r="C8" s="174"/>
      <c r="D8" s="174"/>
      <c r="E8" s="174"/>
      <c r="F8" s="174"/>
      <c r="G8" s="174"/>
    </row>
    <row r="9" spans="1:7" ht="15">
      <c r="A9" s="185" t="str">
        <f>Данни!B5</f>
        <v>за 2019 г.</v>
      </c>
      <c r="B9" s="185"/>
      <c r="C9" s="185"/>
      <c r="D9" s="185"/>
      <c r="E9" s="185"/>
      <c r="F9" s="185"/>
      <c r="G9" s="185"/>
    </row>
    <row r="10" spans="1:7" ht="19.5" customHeight="1">
      <c r="A10" s="8"/>
      <c r="B10" s="8"/>
      <c r="C10" s="8"/>
      <c r="D10" s="8"/>
      <c r="E10" s="8"/>
      <c r="F10" s="8"/>
      <c r="G10" s="9"/>
    </row>
    <row r="11" spans="1:7" ht="15">
      <c r="A11" s="184" t="s">
        <v>0</v>
      </c>
      <c r="B11" s="186" t="s">
        <v>1</v>
      </c>
      <c r="C11" s="172"/>
      <c r="D11" s="172"/>
      <c r="E11" s="172" t="s">
        <v>2</v>
      </c>
      <c r="F11" s="172"/>
      <c r="G11" s="172"/>
    </row>
    <row r="12" spans="1:7" ht="15">
      <c r="A12" s="184"/>
      <c r="B12" s="59" t="s">
        <v>3</v>
      </c>
      <c r="C12" s="60" t="s">
        <v>4</v>
      </c>
      <c r="D12" s="60" t="s">
        <v>5</v>
      </c>
      <c r="E12" s="60" t="s">
        <v>3</v>
      </c>
      <c r="F12" s="60" t="s">
        <v>4</v>
      </c>
      <c r="G12" s="60" t="s">
        <v>5</v>
      </c>
    </row>
    <row r="13" spans="1:7" ht="15">
      <c r="A13" s="38" t="s">
        <v>6</v>
      </c>
      <c r="B13" s="41">
        <v>1</v>
      </c>
      <c r="C13" s="42">
        <v>2</v>
      </c>
      <c r="D13" s="42">
        <v>3</v>
      </c>
      <c r="E13" s="42">
        <v>4</v>
      </c>
      <c r="F13" s="42">
        <v>5</v>
      </c>
      <c r="G13" s="42">
        <v>6</v>
      </c>
    </row>
    <row r="14" spans="1:7" ht="19.5" customHeight="1">
      <c r="A14" s="37" t="s">
        <v>116</v>
      </c>
      <c r="B14" s="11"/>
      <c r="C14" s="11"/>
      <c r="D14" s="11"/>
      <c r="E14" s="11"/>
      <c r="F14" s="11"/>
      <c r="G14" s="11"/>
    </row>
    <row r="15" spans="1:7" ht="19.5" customHeight="1">
      <c r="A15" s="12" t="s">
        <v>7</v>
      </c>
      <c r="B15" s="11">
        <v>11512</v>
      </c>
      <c r="C15" s="11">
        <v>6623</v>
      </c>
      <c r="D15" s="11">
        <f aca="true" t="shared" si="0" ref="D15:D22">B15-C15</f>
        <v>4889</v>
      </c>
      <c r="E15" s="11">
        <v>11836</v>
      </c>
      <c r="F15" s="11">
        <v>5635</v>
      </c>
      <c r="G15" s="11">
        <f aca="true" t="shared" si="1" ref="G15:G22">E15-F15</f>
        <v>6201</v>
      </c>
    </row>
    <row r="16" spans="1:7" ht="30" hidden="1">
      <c r="A16" s="12" t="s">
        <v>90</v>
      </c>
      <c r="B16" s="11"/>
      <c r="C16" s="11"/>
      <c r="D16" s="11">
        <f t="shared" si="0"/>
        <v>0</v>
      </c>
      <c r="E16" s="11"/>
      <c r="F16" s="11"/>
      <c r="G16" s="11">
        <f t="shared" si="1"/>
        <v>0</v>
      </c>
    </row>
    <row r="17" spans="1:7" ht="27" customHeight="1">
      <c r="A17" s="12" t="s">
        <v>8</v>
      </c>
      <c r="B17" s="11"/>
      <c r="C17" s="11">
        <v>3882</v>
      </c>
      <c r="D17" s="11">
        <f t="shared" si="0"/>
        <v>-3882</v>
      </c>
      <c r="E17" s="11">
        <v>0</v>
      </c>
      <c r="F17" s="11">
        <v>4283</v>
      </c>
      <c r="G17" s="11">
        <f t="shared" si="1"/>
        <v>-4283</v>
      </c>
    </row>
    <row r="18" spans="1:7" ht="30" hidden="1">
      <c r="A18" s="12" t="s">
        <v>91</v>
      </c>
      <c r="B18" s="11"/>
      <c r="C18" s="11"/>
      <c r="D18" s="11">
        <f t="shared" si="0"/>
        <v>0</v>
      </c>
      <c r="E18" s="11">
        <v>0</v>
      </c>
      <c r="F18" s="11">
        <v>0</v>
      </c>
      <c r="G18" s="11">
        <f t="shared" si="1"/>
        <v>0</v>
      </c>
    </row>
    <row r="19" spans="1:7" ht="30" hidden="1">
      <c r="A19" s="12" t="s">
        <v>92</v>
      </c>
      <c r="B19" s="11"/>
      <c r="C19" s="11"/>
      <c r="D19" s="11">
        <f t="shared" si="0"/>
        <v>0</v>
      </c>
      <c r="E19" s="11"/>
      <c r="F19" s="11"/>
      <c r="G19" s="11">
        <f t="shared" si="1"/>
        <v>0</v>
      </c>
    </row>
    <row r="20" spans="1:7" ht="19.5" customHeight="1">
      <c r="A20" s="12" t="s">
        <v>9</v>
      </c>
      <c r="B20" s="11"/>
      <c r="C20" s="11">
        <v>20</v>
      </c>
      <c r="D20" s="11">
        <f t="shared" si="0"/>
        <v>-20</v>
      </c>
      <c r="E20" s="11">
        <v>0</v>
      </c>
      <c r="F20" s="11">
        <v>12</v>
      </c>
      <c r="G20" s="11">
        <f t="shared" si="1"/>
        <v>-12</v>
      </c>
    </row>
    <row r="21" spans="1:7" ht="15" hidden="1">
      <c r="A21" s="12" t="s">
        <v>10</v>
      </c>
      <c r="B21" s="11"/>
      <c r="C21" s="11"/>
      <c r="D21" s="11">
        <f t="shared" si="0"/>
        <v>0</v>
      </c>
      <c r="E21" s="11"/>
      <c r="F21" s="11"/>
      <c r="G21" s="11">
        <f t="shared" si="1"/>
        <v>0</v>
      </c>
    </row>
    <row r="22" spans="1:7" ht="19.5" customHeight="1">
      <c r="A22" s="12" t="s">
        <v>11</v>
      </c>
      <c r="B22" s="11">
        <v>65</v>
      </c>
      <c r="C22" s="11">
        <f>1254+1</f>
        <v>1255</v>
      </c>
      <c r="D22" s="11">
        <f t="shared" si="0"/>
        <v>-1190</v>
      </c>
      <c r="E22" s="11">
        <v>57</v>
      </c>
      <c r="F22" s="11">
        <v>1440</v>
      </c>
      <c r="G22" s="11">
        <f t="shared" si="1"/>
        <v>-1383</v>
      </c>
    </row>
    <row r="23" spans="1:7" ht="30" customHeight="1">
      <c r="A23" s="10" t="s">
        <v>12</v>
      </c>
      <c r="B23" s="39">
        <f aca="true" t="shared" si="2" ref="B23:G23">SUM(B15:B22)</f>
        <v>11577</v>
      </c>
      <c r="C23" s="39">
        <f t="shared" si="2"/>
        <v>11780</v>
      </c>
      <c r="D23" s="39">
        <f t="shared" si="2"/>
        <v>-203</v>
      </c>
      <c r="E23" s="39">
        <f t="shared" si="2"/>
        <v>11893</v>
      </c>
      <c r="F23" s="39">
        <f t="shared" si="2"/>
        <v>11370</v>
      </c>
      <c r="G23" s="39">
        <f t="shared" si="2"/>
        <v>523</v>
      </c>
    </row>
    <row r="24" spans="1:7" ht="30" customHeight="1">
      <c r="A24" s="10" t="s">
        <v>117</v>
      </c>
      <c r="B24" s="11"/>
      <c r="C24" s="11"/>
      <c r="D24" s="11"/>
      <c r="E24" s="11"/>
      <c r="F24" s="11"/>
      <c r="G24" s="11"/>
    </row>
    <row r="25" spans="1:7" ht="19.5" customHeight="1">
      <c r="A25" s="12" t="s">
        <v>13</v>
      </c>
      <c r="B25" s="11">
        <v>0</v>
      </c>
      <c r="C25" s="11">
        <v>348</v>
      </c>
      <c r="D25" s="188">
        <f aca="true" t="shared" si="3" ref="D25:D30">B25-C25</f>
        <v>-348</v>
      </c>
      <c r="E25" s="11">
        <v>0</v>
      </c>
      <c r="F25" s="11">
        <v>195</v>
      </c>
      <c r="G25" s="11">
        <f aca="true" t="shared" si="4" ref="G25:G30">E25-F25</f>
        <v>-195</v>
      </c>
    </row>
    <row r="26" spans="1:7" ht="30" hidden="1">
      <c r="A26" s="12" t="s">
        <v>93</v>
      </c>
      <c r="B26" s="11"/>
      <c r="C26" s="11"/>
      <c r="D26" s="188">
        <f t="shared" si="3"/>
        <v>0</v>
      </c>
      <c r="E26" s="11"/>
      <c r="F26" s="11"/>
      <c r="G26" s="11">
        <f t="shared" si="4"/>
        <v>0</v>
      </c>
    </row>
    <row r="27" spans="1:7" ht="30" hidden="1">
      <c r="A27" s="12" t="s">
        <v>91</v>
      </c>
      <c r="B27" s="11"/>
      <c r="C27" s="11"/>
      <c r="D27" s="188">
        <f t="shared" si="3"/>
        <v>0</v>
      </c>
      <c r="E27" s="11"/>
      <c r="F27" s="11"/>
      <c r="G27" s="11">
        <f t="shared" si="4"/>
        <v>0</v>
      </c>
    </row>
    <row r="28" spans="1:7" ht="30" hidden="1">
      <c r="A28" s="12" t="s">
        <v>14</v>
      </c>
      <c r="B28" s="11"/>
      <c r="C28" s="11"/>
      <c r="D28" s="188">
        <f t="shared" si="3"/>
        <v>0</v>
      </c>
      <c r="E28" s="11"/>
      <c r="F28" s="11"/>
      <c r="G28" s="11">
        <f t="shared" si="4"/>
        <v>0</v>
      </c>
    </row>
    <row r="29" spans="1:7" ht="30" hidden="1">
      <c r="A29" s="12" t="s">
        <v>92</v>
      </c>
      <c r="B29" s="11"/>
      <c r="C29" s="11"/>
      <c r="D29" s="188">
        <f t="shared" si="3"/>
        <v>0</v>
      </c>
      <c r="E29" s="11"/>
      <c r="F29" s="11"/>
      <c r="G29" s="11">
        <f t="shared" si="4"/>
        <v>0</v>
      </c>
    </row>
    <row r="30" spans="1:7" ht="21" customHeight="1">
      <c r="A30" s="12" t="s">
        <v>15</v>
      </c>
      <c r="B30" s="11">
        <v>0</v>
      </c>
      <c r="C30" s="11">
        <v>541</v>
      </c>
      <c r="D30" s="188">
        <f t="shared" si="3"/>
        <v>-541</v>
      </c>
      <c r="E30" s="11">
        <v>0</v>
      </c>
      <c r="F30" s="11">
        <v>627</v>
      </c>
      <c r="G30" s="11">
        <f t="shared" si="4"/>
        <v>-627</v>
      </c>
    </row>
    <row r="31" spans="1:7" ht="30" customHeight="1">
      <c r="A31" s="10" t="s">
        <v>16</v>
      </c>
      <c r="B31" s="39">
        <f>SUM(B25:B30)</f>
        <v>0</v>
      </c>
      <c r="C31" s="39">
        <f>SUM(C25:C30)</f>
        <v>889</v>
      </c>
      <c r="D31" s="39">
        <f>SUM(D25:D30)</f>
        <v>-889</v>
      </c>
      <c r="E31" s="39">
        <f>SUM(E25:E30)</f>
        <v>0</v>
      </c>
      <c r="F31" s="39">
        <f>SUM(F25:F30)</f>
        <v>822</v>
      </c>
      <c r="G31" s="39">
        <f>SUM(G24:G30)</f>
        <v>-822</v>
      </c>
    </row>
    <row r="32" spans="1:7" ht="30" customHeight="1" hidden="1">
      <c r="A32" s="10" t="s">
        <v>118</v>
      </c>
      <c r="B32" s="11"/>
      <c r="C32" s="11"/>
      <c r="D32" s="11"/>
      <c r="E32" s="11"/>
      <c r="F32" s="11"/>
      <c r="G32" s="11"/>
    </row>
    <row r="33" spans="1:7" ht="30" hidden="1">
      <c r="A33" s="12" t="s">
        <v>94</v>
      </c>
      <c r="B33" s="11"/>
      <c r="C33" s="11"/>
      <c r="D33" s="11">
        <f aca="true" t="shared" si="5" ref="D33:D39">B33-C33</f>
        <v>0</v>
      </c>
      <c r="E33" s="11"/>
      <c r="F33" s="11">
        <v>0</v>
      </c>
      <c r="G33" s="11">
        <f aca="true" t="shared" si="6" ref="G33:G39">E33-F33</f>
        <v>0</v>
      </c>
    </row>
    <row r="34" spans="1:7" ht="30" hidden="1">
      <c r="A34" s="12" t="s">
        <v>95</v>
      </c>
      <c r="B34" s="11"/>
      <c r="C34" s="11"/>
      <c r="D34" s="11">
        <f t="shared" si="5"/>
        <v>0</v>
      </c>
      <c r="E34" s="11"/>
      <c r="F34" s="11"/>
      <c r="G34" s="11">
        <f t="shared" si="6"/>
        <v>0</v>
      </c>
    </row>
    <row r="35" spans="1:7" ht="30" hidden="1">
      <c r="A35" s="12" t="s">
        <v>96</v>
      </c>
      <c r="B35" s="11"/>
      <c r="C35" s="11"/>
      <c r="D35" s="11">
        <f t="shared" si="5"/>
        <v>0</v>
      </c>
      <c r="E35" s="11"/>
      <c r="F35" s="11"/>
      <c r="G35" s="11">
        <f t="shared" si="6"/>
        <v>0</v>
      </c>
    </row>
    <row r="36" spans="1:7" ht="30" hidden="1">
      <c r="A36" s="12" t="s">
        <v>97</v>
      </c>
      <c r="B36" s="11">
        <v>0</v>
      </c>
      <c r="C36" s="11"/>
      <c r="D36" s="11">
        <f t="shared" si="5"/>
        <v>0</v>
      </c>
      <c r="E36" s="11">
        <v>0</v>
      </c>
      <c r="F36" s="11"/>
      <c r="G36" s="11">
        <f t="shared" si="6"/>
        <v>0</v>
      </c>
    </row>
    <row r="37" spans="1:7" ht="30" customHeight="1" hidden="1">
      <c r="A37" s="12" t="s">
        <v>17</v>
      </c>
      <c r="B37" s="11">
        <v>0</v>
      </c>
      <c r="C37" s="11"/>
      <c r="D37" s="11">
        <f t="shared" si="5"/>
        <v>0</v>
      </c>
      <c r="E37" s="11">
        <v>0</v>
      </c>
      <c r="F37" s="11"/>
      <c r="G37" s="11">
        <f t="shared" si="6"/>
        <v>0</v>
      </c>
    </row>
    <row r="38" spans="1:7" ht="30" hidden="1">
      <c r="A38" s="12" t="s">
        <v>92</v>
      </c>
      <c r="B38" s="11"/>
      <c r="C38" s="11"/>
      <c r="D38" s="11">
        <f t="shared" si="5"/>
        <v>0</v>
      </c>
      <c r="E38" s="11"/>
      <c r="F38" s="11"/>
      <c r="G38" s="11">
        <f t="shared" si="6"/>
        <v>0</v>
      </c>
    </row>
    <row r="39" spans="1:7" ht="15" hidden="1">
      <c r="A39" s="12" t="s">
        <v>18</v>
      </c>
      <c r="B39" s="11"/>
      <c r="C39" s="11"/>
      <c r="D39" s="11">
        <f t="shared" si="5"/>
        <v>0</v>
      </c>
      <c r="E39" s="11"/>
      <c r="F39" s="11"/>
      <c r="G39" s="11">
        <f t="shared" si="6"/>
        <v>0</v>
      </c>
    </row>
    <row r="40" spans="1:7" ht="29.25" hidden="1">
      <c r="A40" s="10" t="s">
        <v>19</v>
      </c>
      <c r="B40" s="39">
        <f>SUM(B33:B39)</f>
        <v>0</v>
      </c>
      <c r="C40" s="39">
        <f>SUM(C33:C39)</f>
        <v>0</v>
      </c>
      <c r="D40" s="39">
        <f>SUM(D33:D39)</f>
        <v>0</v>
      </c>
      <c r="E40" s="39">
        <f>SUM(E33:E39)</f>
        <v>0</v>
      </c>
      <c r="F40" s="39">
        <f>SUM(F33:F39)</f>
        <v>0</v>
      </c>
      <c r="G40" s="39">
        <f>SUM(G32:G39)</f>
        <v>0</v>
      </c>
    </row>
    <row r="41" spans="1:7" ht="30" customHeight="1">
      <c r="A41" s="10" t="s">
        <v>167</v>
      </c>
      <c r="B41" s="39">
        <f aca="true" t="shared" si="7" ref="B41:G41">B23+B31+B40</f>
        <v>11577</v>
      </c>
      <c r="C41" s="39">
        <f t="shared" si="7"/>
        <v>12669</v>
      </c>
      <c r="D41" s="39">
        <f t="shared" si="7"/>
        <v>-1092</v>
      </c>
      <c r="E41" s="39">
        <f t="shared" si="7"/>
        <v>11893</v>
      </c>
      <c r="F41" s="39">
        <f t="shared" si="7"/>
        <v>12192</v>
      </c>
      <c r="G41" s="39">
        <f t="shared" si="7"/>
        <v>-299</v>
      </c>
    </row>
    <row r="42" spans="1:7" ht="21" customHeight="1">
      <c r="A42" s="10" t="s">
        <v>168</v>
      </c>
      <c r="B42" s="11">
        <v>0</v>
      </c>
      <c r="C42" s="11">
        <v>0</v>
      </c>
      <c r="D42" s="39">
        <f>G43</f>
        <v>1726</v>
      </c>
      <c r="E42" s="11">
        <v>0</v>
      </c>
      <c r="F42" s="11">
        <v>0</v>
      </c>
      <c r="G42" s="39">
        <v>2025</v>
      </c>
    </row>
    <row r="43" spans="1:7" ht="24" customHeight="1">
      <c r="A43" s="10" t="s">
        <v>169</v>
      </c>
      <c r="B43" s="11">
        <v>0</v>
      </c>
      <c r="C43" s="11">
        <v>0</v>
      </c>
      <c r="D43" s="39">
        <f>D41+D42</f>
        <v>634</v>
      </c>
      <c r="E43" s="11">
        <v>0</v>
      </c>
      <c r="F43" s="11">
        <v>0</v>
      </c>
      <c r="G43" s="39">
        <f>G41+G42</f>
        <v>1726</v>
      </c>
    </row>
    <row r="44" spans="1:7" ht="4.5" customHeight="1">
      <c r="A44" s="49"/>
      <c r="B44" s="29"/>
      <c r="C44" s="29"/>
      <c r="D44" s="46"/>
      <c r="E44" s="29"/>
      <c r="F44" s="29"/>
      <c r="G44" s="46"/>
    </row>
    <row r="45" spans="1:254" s="7" customFormat="1" ht="15">
      <c r="A45" s="8" t="str">
        <f>Данни!A14</f>
        <v>Приложенията на страници от 5 до 34 са неразделна част от този финансов отчет</v>
      </c>
      <c r="B45" s="8"/>
      <c r="C45" s="8"/>
      <c r="D45" s="14"/>
      <c r="E45" s="8"/>
      <c r="F45" s="8"/>
      <c r="G45" s="14"/>
      <c r="IF45" s="24"/>
      <c r="IG45" s="24"/>
      <c r="IH45" s="24"/>
      <c r="II45" s="24"/>
      <c r="IJ45" s="24"/>
      <c r="IK45" s="24"/>
      <c r="IL45" s="24"/>
      <c r="IM45" s="24"/>
      <c r="IN45" s="24"/>
      <c r="IO45" s="24"/>
      <c r="IP45" s="24"/>
      <c r="IQ45" s="24"/>
      <c r="IR45" s="24"/>
      <c r="IS45" s="24"/>
      <c r="IT45" s="24"/>
    </row>
    <row r="46" spans="1:254" s="7" customFormat="1" ht="4.5" customHeight="1">
      <c r="A46" s="8"/>
      <c r="B46" s="8"/>
      <c r="C46" s="8"/>
      <c r="D46" s="14"/>
      <c r="E46" s="8"/>
      <c r="F46" s="8"/>
      <c r="G46" s="14"/>
      <c r="IF46" s="24"/>
      <c r="IG46" s="24"/>
      <c r="IH46" s="24"/>
      <c r="II46" s="24"/>
      <c r="IJ46" s="24"/>
      <c r="IK46" s="24"/>
      <c r="IL46" s="24"/>
      <c r="IM46" s="24"/>
      <c r="IN46" s="24"/>
      <c r="IO46" s="24"/>
      <c r="IP46" s="24"/>
      <c r="IQ46" s="24"/>
      <c r="IR46" s="24"/>
      <c r="IS46" s="24"/>
      <c r="IT46" s="24"/>
    </row>
    <row r="47" spans="1:254" s="7" customFormat="1" ht="15">
      <c r="A47" s="15" t="str">
        <f>Данни!B8</f>
        <v>10 март 2020 г.</v>
      </c>
      <c r="B47" s="8"/>
      <c r="C47" s="8"/>
      <c r="D47" s="14"/>
      <c r="E47" s="8"/>
      <c r="F47" s="8"/>
      <c r="G47" s="14"/>
      <c r="IF47" s="24"/>
      <c r="IG47" s="24"/>
      <c r="IH47" s="24"/>
      <c r="II47" s="24"/>
      <c r="IJ47" s="24"/>
      <c r="IK47" s="24"/>
      <c r="IL47" s="24"/>
      <c r="IM47" s="24"/>
      <c r="IN47" s="24"/>
      <c r="IO47" s="24"/>
      <c r="IP47" s="24"/>
      <c r="IQ47" s="24"/>
      <c r="IR47" s="24"/>
      <c r="IS47" s="24"/>
      <c r="IT47" s="24"/>
    </row>
    <row r="48" spans="1:254" s="7" customFormat="1" ht="15">
      <c r="A48" s="15"/>
      <c r="B48" s="8"/>
      <c r="C48" s="8"/>
      <c r="D48" s="14"/>
      <c r="E48" s="8"/>
      <c r="F48" s="8"/>
      <c r="G48" s="14"/>
      <c r="IF48" s="24"/>
      <c r="IG48" s="24"/>
      <c r="IH48" s="24"/>
      <c r="II48" s="24"/>
      <c r="IJ48" s="24"/>
      <c r="IK48" s="24"/>
      <c r="IL48" s="24"/>
      <c r="IM48" s="24"/>
      <c r="IN48" s="24"/>
      <c r="IO48" s="24"/>
      <c r="IP48" s="24"/>
      <c r="IQ48" s="24"/>
      <c r="IR48" s="24"/>
      <c r="IS48" s="24"/>
      <c r="IT48" s="24"/>
    </row>
    <row r="49" spans="1:254" s="7" customFormat="1" ht="15">
      <c r="A49" s="15"/>
      <c r="B49" s="8"/>
      <c r="C49" s="8"/>
      <c r="D49" s="14"/>
      <c r="E49" s="8"/>
      <c r="F49" s="8"/>
      <c r="G49" s="14"/>
      <c r="IF49" s="24"/>
      <c r="IG49" s="24"/>
      <c r="IH49" s="24"/>
      <c r="II49" s="24"/>
      <c r="IJ49" s="24"/>
      <c r="IK49" s="24"/>
      <c r="IL49" s="24"/>
      <c r="IM49" s="24"/>
      <c r="IN49" s="24"/>
      <c r="IO49" s="24"/>
      <c r="IP49" s="24"/>
      <c r="IQ49" s="24"/>
      <c r="IR49" s="24"/>
      <c r="IS49" s="24"/>
      <c r="IT49" s="24"/>
    </row>
    <row r="50" spans="240:254" s="8" customFormat="1" ht="15">
      <c r="IF50" s="24"/>
      <c r="IG50" s="24"/>
      <c r="IH50" s="24"/>
      <c r="II50" s="24"/>
      <c r="IJ50" s="24"/>
      <c r="IK50" s="24"/>
      <c r="IL50" s="24"/>
      <c r="IM50" s="24"/>
      <c r="IN50" s="24"/>
      <c r="IO50" s="24"/>
      <c r="IP50" s="24"/>
      <c r="IQ50" s="24"/>
      <c r="IR50" s="24"/>
      <c r="IS50" s="24"/>
      <c r="IT50" s="24"/>
    </row>
    <row r="51" spans="1:7" ht="15">
      <c r="A51" s="16" t="str">
        <f>Данни!A6</f>
        <v>Главен счетоводител:</v>
      </c>
      <c r="B51" s="8"/>
      <c r="C51" s="183" t="str">
        <f>Данни!A7</f>
        <v>Управител:</v>
      </c>
      <c r="D51" s="183"/>
      <c r="E51" s="183"/>
      <c r="F51" s="8"/>
      <c r="G51" s="8"/>
    </row>
    <row r="52" ht="15">
      <c r="A52" s="23"/>
    </row>
    <row r="53" spans="1:6" ht="15">
      <c r="A53" s="158" t="str">
        <f>Данни!B6</f>
        <v>Диана Веселинова</v>
      </c>
      <c r="B53" s="158"/>
      <c r="E53" s="182" t="str">
        <f>Данни!B7</f>
        <v>инж. Стоян Иванов</v>
      </c>
      <c r="F53" s="182"/>
    </row>
    <row r="56" ht="15">
      <c r="A56" s="7" t="str">
        <f>Данни!A12</f>
        <v>Съгласно доклад на независимия одитор:</v>
      </c>
    </row>
    <row r="66" spans="1:16" s="1" customFormat="1" ht="15">
      <c r="A66" s="50" t="s">
        <v>178</v>
      </c>
      <c r="M66" s="51"/>
      <c r="N66" s="51"/>
      <c r="O66" s="51"/>
      <c r="P66" s="51"/>
    </row>
    <row r="67" spans="1:7" ht="15">
      <c r="A67" s="61" t="str">
        <f>Данни!A20</f>
        <v>Финансов отчет към 31 декември 2019 година</v>
      </c>
      <c r="G67" s="56">
        <v>4</v>
      </c>
    </row>
  </sheetData>
  <sheetProtection/>
  <mergeCells count="9">
    <mergeCell ref="E53:F53"/>
    <mergeCell ref="A53:B53"/>
    <mergeCell ref="C51:E51"/>
    <mergeCell ref="A11:A12"/>
    <mergeCell ref="A7:G7"/>
    <mergeCell ref="A8:G8"/>
    <mergeCell ref="A9:G9"/>
    <mergeCell ref="B11:D11"/>
    <mergeCell ref="E11:G11"/>
  </mergeCells>
  <printOptions horizontalCentered="1"/>
  <pageMargins left="0.78740157480315" right="0.393700787401575" top="0.78740157480315" bottom="0.590551181102362" header="0.393700787401575" footer="0.393700787401575"/>
  <pageSetup fitToHeight="0" fitToWidth="0"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d.veselinova</cp:lastModifiedBy>
  <cp:lastPrinted>2020-03-04T13:50:52Z</cp:lastPrinted>
  <dcterms:created xsi:type="dcterms:W3CDTF">2008-06-09T16:29:14Z</dcterms:created>
  <dcterms:modified xsi:type="dcterms:W3CDTF">2020-05-15T11:33:49Z</dcterms:modified>
  <cp:category/>
  <cp:version/>
  <cp:contentType/>
  <cp:contentStatus/>
  <cp:revision>1</cp:revision>
</cp:coreProperties>
</file>