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15" windowWidth="10935" windowHeight="10050" activeTab="0"/>
  </bookViews>
  <sheets>
    <sheet name="Данни" sheetId="1" r:id="rId1"/>
    <sheet name="СБ" sheetId="2" r:id="rId2"/>
    <sheet name="ОПР" sheetId="3" r:id="rId3"/>
    <sheet name="ОСК" sheetId="4" r:id="rId4"/>
    <sheet name="ОПП" sheetId="5" r:id="rId5"/>
  </sheet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'ОПР'!$A$4:$F$36</definedName>
    <definedName name="Excel_BuiltIn_Print_Area_5_1_1">'ОПР'!$A$4:$F$52</definedName>
    <definedName name="Excel_BuiltIn_Print_Area_6_1">#REF!</definedName>
    <definedName name="Excel_BuiltIn_Print_Area_6_1_1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<sst xmlns="http://schemas.openxmlformats.org/spreadsheetml/2006/main" count="222" uniqueCount="188">
  <si>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</si>
  <si>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</si>
  <si>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</si>
  <si>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</si>
  <si>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</si>
  <si>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</si>
  <si>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</si>
  <si>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Парични потоци, свързани с търговски контрагенти</t>
  </si>
  <si>
    <t>Парични потоци, свързани с трудови възнаграждения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</si>
  <si>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</si>
  <si>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</si>
  <si>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</si>
  <si>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</si>
  <si>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Парични потоци, свързани с дълготрайни 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</si>
  <si>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</si>
  <si>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</si>
  <si>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</si>
  <si>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</si>
  <si>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</si>
  <si>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</si>
  <si>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(Хил.лв)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</si>
  <si>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</si>
  <si>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</si>
  <si>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</si>
  <si>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</si>
  <si>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Финансов резултат от минали години</t>
  </si>
  <si>
    <t>Общо собствен капитал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</si>
  <si>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</si>
  <si>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</si>
  <si>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</si>
  <si>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</si>
  <si>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1. Салдо в началото на отчетния период</t>
  </si>
  <si>
    <t>2. Промени в счетоводната политика</t>
  </si>
  <si>
    <t>3. Грешки</t>
  </si>
  <si>
    <t>5. Изменение за сметка на собствениците, в т.ч.:</t>
  </si>
  <si>
    <t>- увеличение</t>
  </si>
  <si>
    <t>- намаление</t>
  </si>
  <si>
    <t xml:space="preserve"> - за дивиденти</t>
  </si>
  <si>
    <t>8. Покриване на загуба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</si>
  <si>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</si>
  <si>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</si>
  <si>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</si>
  <si>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</si>
  <si>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</si>
  <si>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</si>
  <si>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</si>
  <si>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Собствен капитал</t>
  </si>
  <si>
    <t>I. Записан капитал</t>
  </si>
  <si>
    <t>І. Нематериални активи</t>
  </si>
  <si>
    <t>Общо за група I:</t>
  </si>
  <si>
    <t>II. Дълготрайни материални активи</t>
  </si>
  <si>
    <t>Б. Провизии и сходни задължения</t>
  </si>
  <si>
    <t>1. Провизии за пенсии и други подобни задължения</t>
  </si>
  <si>
    <t xml:space="preserve"> - отсрочени данъци</t>
  </si>
  <si>
    <t>Общо за раздел Б:</t>
  </si>
  <si>
    <t>В. Задължения</t>
  </si>
  <si>
    <t>Общо за група III:</t>
  </si>
  <si>
    <t>I.Материални запаси</t>
  </si>
  <si>
    <t xml:space="preserve">1. Суровини и материали </t>
  </si>
  <si>
    <t>II. Вземания</t>
  </si>
  <si>
    <t>Общо за група II:</t>
  </si>
  <si>
    <t xml:space="preserve"> - в брой</t>
  </si>
  <si>
    <t xml:space="preserve"> - безсрочни сметки (депозити)</t>
  </si>
  <si>
    <t>Общо за раздел В, в т.ч.:</t>
  </si>
  <si>
    <t>СУМА НА АКТИВА</t>
  </si>
  <si>
    <t>СУМА НА ПАСИВА</t>
  </si>
  <si>
    <t>Наименование  на разходите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</si>
  <si>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</si>
  <si>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</si>
  <si>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</si>
  <si>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</si>
  <si>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</si>
  <si>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Нетни приходи от продажби в т.ч.:</t>
  </si>
  <si>
    <t>а) суровини и материали</t>
  </si>
  <si>
    <t>б) външни услуги</t>
  </si>
  <si>
    <t>а) разходи за възнаграждения</t>
  </si>
  <si>
    <t>а) разходи за амортизация и обезценка на дълготрайни материални и нематериални активи, в т.ч.:</t>
  </si>
  <si>
    <t>б) разходи от обезценка на текущи (краткотрайни) активи</t>
  </si>
  <si>
    <t>а) балансова стойност на продадени активи</t>
  </si>
  <si>
    <t>Общо финасови приходи</t>
  </si>
  <si>
    <t>Общо финансови разходи</t>
  </si>
  <si>
    <t xml:space="preserve">Общо разходи </t>
  </si>
  <si>
    <t xml:space="preserve">Общо приходи </t>
  </si>
  <si>
    <t>1. Земи и сгради, в т.ч.:</t>
  </si>
  <si>
    <t xml:space="preserve"> - сгради</t>
  </si>
  <si>
    <t>2 .Машини, производствено оборудване и апаратура</t>
  </si>
  <si>
    <t>3. Съоръжения и други</t>
  </si>
  <si>
    <t>Общо за група ІІ:</t>
  </si>
  <si>
    <t>Парични потоци, свързани с краткосрочни финансови активи, държани за търговски цели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</si>
  <si>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</si>
  <si>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</si>
  <si>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>Парични потоци, свързани с краткосрочни финансови активи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</si>
  <si>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</si>
  <si>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</si>
  <si>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</si>
  <si>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комисионни, дивиденти и други подобни</t>
  </si>
  <si>
    <t>12. Промени от преводи на годишни финансови отчети на предприятия в чужбина</t>
  </si>
  <si>
    <t>2. Провизии за данъци, в т.ч.:</t>
  </si>
  <si>
    <t xml:space="preserve">б) разходи за осигуровки, в т.ч.: </t>
  </si>
  <si>
    <t>Общо разходи за оперативна дейност</t>
  </si>
  <si>
    <t>Общо приходи от оперативна дейност</t>
  </si>
  <si>
    <t xml:space="preserve">Общо за раздел А: </t>
  </si>
  <si>
    <t>Наименование и правна форма</t>
  </si>
  <si>
    <t>Адрес</t>
  </si>
  <si>
    <t>Период на отчета</t>
  </si>
  <si>
    <t>Дата на съставяне</t>
  </si>
  <si>
    <t>Дата, към която е изготвен</t>
  </si>
  <si>
    <t>над 1 година</t>
  </si>
  <si>
    <t>до 1 година</t>
  </si>
  <si>
    <t xml:space="preserve"> - към персонала, в т.ч.:</t>
  </si>
  <si>
    <t xml:space="preserve"> - осигурителни задължения, в т.ч.:</t>
  </si>
  <si>
    <t xml:space="preserve"> - данъчни задължения</t>
  </si>
  <si>
    <t>аа) разходи за амортизация</t>
  </si>
  <si>
    <t>Всичко</t>
  </si>
  <si>
    <t>Текуща печалба / загуба</t>
  </si>
  <si>
    <t>А. Парични потоци от основна дейност</t>
  </si>
  <si>
    <t>Б. Парични потоци от инвестиционна дейност</t>
  </si>
  <si>
    <t>В. Парични потоци от финансова дейност</t>
  </si>
  <si>
    <t>Главен счетоводител:</t>
  </si>
  <si>
    <t>1. Вземания от клиенти и доставчици</t>
  </si>
  <si>
    <t>1. Разходи за суровини, материали и външни услуги в т.ч.:</t>
  </si>
  <si>
    <t>2. Разходи за персонала, в т.ч.:</t>
  </si>
  <si>
    <t>3. Разходи за амортизация и обезценка, в т.ч.:</t>
  </si>
  <si>
    <t>4. Други разходи, в т.ч.:</t>
  </si>
  <si>
    <t>5. Разходи за лихви и други финансови разходи</t>
  </si>
  <si>
    <t>А. Нетекущи (дълготрайни) активи</t>
  </si>
  <si>
    <t>1. Концесии, патенти, лицензии, търговски марки, програмни продукти и други подобни права и активи</t>
  </si>
  <si>
    <t>Общо за раздел А:</t>
  </si>
  <si>
    <t>Б. Текущи (краткотрайни) активи</t>
  </si>
  <si>
    <t>III. Парични  средства, в т.ч.:</t>
  </si>
  <si>
    <t>В. Разходи за бъдещи периоди</t>
  </si>
  <si>
    <t>ІI. Резерви</t>
  </si>
  <si>
    <t>IV. Текуща печалба (загуба)</t>
  </si>
  <si>
    <t>б) услуги</t>
  </si>
  <si>
    <t>а) стоки</t>
  </si>
  <si>
    <t>2.Салдо след промени в счетоводната политика и грешки</t>
  </si>
  <si>
    <t>3. Финансов резултат за текущия период</t>
  </si>
  <si>
    <t>4. Разпределние на печалба</t>
  </si>
  <si>
    <t>Водоснабдяване - Дунав ЕООД</t>
  </si>
  <si>
    <t>гр. Разград, ул. Сливница № 3 А</t>
  </si>
  <si>
    <t>Диана Веселинова</t>
  </si>
  <si>
    <t>Управител:</t>
  </si>
  <si>
    <t>инж. Стоян Иванов</t>
  </si>
  <si>
    <t xml:space="preserve"> ОТЧЕТ ЗА ПАРИЧНИТЕ ПОТОЦИ</t>
  </si>
  <si>
    <t xml:space="preserve"> ОТЧЕТ ЗА СОБСТВЕНИЯ КАПИТАЛ</t>
  </si>
  <si>
    <t xml:space="preserve"> СЧЕТОВОДЕН БАЛАНС</t>
  </si>
  <si>
    <t xml:space="preserve"> ОТЧЕТ ЗА ПРИХОДИТЕ И РАЗХОДИТЕ</t>
  </si>
  <si>
    <t>_______________________________________________________________________________________________________________________________________</t>
  </si>
  <si>
    <t xml:space="preserve"> - земи</t>
  </si>
  <si>
    <t>2. Незавършено производство</t>
  </si>
  <si>
    <t>3. Стоки</t>
  </si>
  <si>
    <t>1. Други резерви</t>
  </si>
  <si>
    <t>2. Резерв от последващи оценки</t>
  </si>
  <si>
    <t>- неразпределена печалба</t>
  </si>
  <si>
    <t>III. Натрупана печалба от минали години, в т.ч.:</t>
  </si>
  <si>
    <t>1. Задължения към доставчици, в т.ч.:</t>
  </si>
  <si>
    <t>4. Други задължения</t>
  </si>
  <si>
    <t xml:space="preserve"> - други задължения</t>
  </si>
  <si>
    <t>3. Други приходи, в т.ч.:</t>
  </si>
  <si>
    <t>4. Други лихви и финансови приходи</t>
  </si>
  <si>
    <t>2. Разходи за придобиване на активи по стопански начин</t>
  </si>
  <si>
    <t>1. Намаление на незавършено производство</t>
  </si>
  <si>
    <t>2. Увеличение незавършено производство</t>
  </si>
  <si>
    <t>6. Печалба от обичайната дейност</t>
  </si>
  <si>
    <t>________________________________________________________________________________________________________________________________________</t>
  </si>
  <si>
    <t xml:space="preserve">Резерв от послеващи оценки </t>
  </si>
  <si>
    <t>Неразпределена  печалба</t>
  </si>
  <si>
    <t>В. Изменение на паричните средства през периода</t>
  </si>
  <si>
    <t>Г. Парични средства в началото на периода</t>
  </si>
  <si>
    <t>Д. Парични средства в края на периода</t>
  </si>
  <si>
    <t>2. Други вземания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</si>
  <si>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</si>
  <si>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___________________________________________________________________________________________________________________</t>
  </si>
  <si>
    <t xml:space="preserve">7. Счетоводна печалба </t>
  </si>
  <si>
    <t>8. Разходи за данъци от печалбата</t>
  </si>
  <si>
    <t xml:space="preserve">9. Печалба </t>
  </si>
  <si>
    <t>__________________________________________________________________________________________________________________</t>
  </si>
  <si>
    <t>______________________________________________________________________________________________________________________</t>
  </si>
  <si>
    <t>______________________________________________________________________________________________________________</t>
  </si>
  <si>
    <t>7. Салдо към края на отчетния период</t>
  </si>
  <si>
    <t xml:space="preserve">8. Собствен капитал към края на отчетния период </t>
  </si>
  <si>
    <t>4.Дълготрайни материални активи в процес на изграждане</t>
  </si>
  <si>
    <t>към 31.03.2020 г.</t>
  </si>
  <si>
    <t>01.01.2020-31.03.2020</t>
  </si>
  <si>
    <t>21 април 2020 г.</t>
  </si>
  <si>
    <t>-непокрита загуба</t>
  </si>
  <si>
    <t>Междинен финансов отчет към 31 март 2020 година</t>
  </si>
  <si>
    <t>-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</si>
</sst>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_(* #,##0_);_(* \(#,##0\);_(* &quot;-&quot;_);_(@_)"/>
    <numFmt numFmtId="166" formatCode="[$-402]dd\ mmmm\ yyyy\ &quot;г.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aramond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20"/>
      <name val="Arial"/>
      <family val="2"/>
    </font>
    <font>
      <sz val="11"/>
      <color indexed="30"/>
      <name val="Times New Roman"/>
      <family val="1"/>
    </font>
    <font>
      <u val="single"/>
      <sz val="10"/>
      <color theme="11"/>
      <name val="Arial"/>
      <family val="2"/>
    </font>
    <font>
      <sz val="11"/>
      <color rgb="FF0070C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64" fontId="22" fillId="0" borderId="0" xfId="0" applyNumberFormat="1" applyFont="1" applyAlignment="1">
      <alignment horizontal="left"/>
    </xf>
    <xf numFmtId="0" fontId="23" fillId="0" borderId="0" xfId="53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4" fillId="0" borderId="10" xfId="0" applyFont="1" applyFill="1" applyBorder="1" applyAlignment="1">
      <alignment wrapText="1"/>
    </xf>
    <xf numFmtId="165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wrapText="1"/>
    </xf>
    <xf numFmtId="49" fontId="25" fillId="0" borderId="11" xfId="0" applyNumberFormat="1" applyFont="1" applyFill="1" applyBorder="1" applyAlignment="1">
      <alignment wrapText="1"/>
    </xf>
    <xf numFmtId="165" fontId="25" fillId="0" borderId="0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wrapText="1"/>
    </xf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wrapText="1"/>
    </xf>
    <xf numFmtId="49" fontId="24" fillId="0" borderId="17" xfId="0" applyNumberFormat="1" applyFont="1" applyFill="1" applyBorder="1" applyAlignment="1">
      <alignment wrapText="1"/>
    </xf>
    <xf numFmtId="49" fontId="25" fillId="0" borderId="17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6" fillId="0" borderId="0" xfId="53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14" fontId="25" fillId="0" borderId="0" xfId="0" applyNumberFormat="1" applyFont="1" applyFill="1" applyBorder="1" applyAlignment="1">
      <alignment horizontal="right"/>
    </xf>
    <xf numFmtId="0" fontId="25" fillId="0" borderId="0" xfId="53" applyNumberFormat="1" applyFont="1" applyFill="1" applyBorder="1" applyAlignment="1" applyProtection="1">
      <alignment horizontal="left"/>
      <protection/>
    </xf>
    <xf numFmtId="0" fontId="27" fillId="0" borderId="0" xfId="53" applyNumberFormat="1" applyFont="1" applyFill="1" applyBorder="1" applyAlignment="1" applyProtection="1">
      <alignment horizontal="left"/>
      <protection/>
    </xf>
    <xf numFmtId="0" fontId="28" fillId="0" borderId="0" xfId="53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53" applyNumberFormat="1" applyFont="1" applyFill="1" applyBorder="1" applyAlignment="1" applyProtection="1">
      <alignment horizontal="left"/>
      <protection/>
    </xf>
    <xf numFmtId="0" fontId="31" fillId="0" borderId="16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64" fontId="33" fillId="0" borderId="0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49" fontId="25" fillId="0" borderId="15" xfId="0" applyNumberFormat="1" applyFont="1" applyFill="1" applyBorder="1" applyAlignment="1">
      <alignment wrapText="1"/>
    </xf>
    <xf numFmtId="49" fontId="24" fillId="0" borderId="18" xfId="0" applyNumberFormat="1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7" fillId="0" borderId="0" xfId="53" applyNumberFormat="1" applyFont="1" applyFill="1" applyBorder="1" applyAlignment="1" applyProtection="1">
      <alignment horizontal="left"/>
      <protection/>
    </xf>
    <xf numFmtId="49" fontId="24" fillId="0" borderId="15" xfId="0" applyNumberFormat="1" applyFont="1" applyFill="1" applyBorder="1" applyAlignment="1">
      <alignment wrapText="1"/>
    </xf>
    <xf numFmtId="0" fontId="25" fillId="0" borderId="12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wrapText="1"/>
    </xf>
    <xf numFmtId="49" fontId="24" fillId="0" borderId="20" xfId="0" applyNumberFormat="1" applyFont="1" applyFill="1" applyBorder="1" applyAlignment="1">
      <alignment wrapText="1"/>
    </xf>
    <xf numFmtId="49" fontId="24" fillId="0" borderId="21" xfId="0" applyNumberFormat="1" applyFont="1" applyFill="1" applyBorder="1" applyAlignment="1">
      <alignment wrapText="1"/>
    </xf>
    <xf numFmtId="49" fontId="25" fillId="0" borderId="22" xfId="0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center"/>
    </xf>
    <xf numFmtId="0" fontId="34" fillId="0" borderId="23" xfId="0" applyNumberFormat="1" applyFont="1" applyFill="1" applyBorder="1" applyAlignment="1">
      <alignment horizontal="center"/>
    </xf>
    <xf numFmtId="0" fontId="34" fillId="0" borderId="16" xfId="0" applyNumberFormat="1" applyFont="1" applyFill="1" applyBorder="1" applyAlignment="1">
      <alignment horizontal="center"/>
    </xf>
    <xf numFmtId="0" fontId="24" fillId="0" borderId="17" xfId="0" applyNumberFormat="1" applyFont="1" applyFill="1" applyBorder="1" applyAlignment="1">
      <alignment wrapText="1"/>
    </xf>
    <xf numFmtId="0" fontId="25" fillId="0" borderId="10" xfId="0" applyNumberFormat="1" applyFont="1" applyFill="1" applyBorder="1" applyAlignment="1">
      <alignment/>
    </xf>
    <xf numFmtId="0" fontId="24" fillId="0" borderId="16" xfId="0" applyNumberFormat="1" applyFont="1" applyFill="1" applyBorder="1" applyAlignment="1">
      <alignment wrapText="1"/>
    </xf>
    <xf numFmtId="0" fontId="21" fillId="0" borderId="17" xfId="57" applyNumberFormat="1" applyFont="1" applyFill="1" applyBorder="1" applyAlignment="1">
      <alignment wrapText="1"/>
      <protection/>
    </xf>
    <xf numFmtId="0" fontId="25" fillId="0" borderId="16" xfId="0" applyNumberFormat="1" applyFont="1" applyFill="1" applyBorder="1" applyAlignment="1">
      <alignment wrapText="1"/>
    </xf>
    <xf numFmtId="0" fontId="25" fillId="0" borderId="17" xfId="0" applyNumberFormat="1" applyFon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horizontal="center" wrapText="1"/>
    </xf>
    <xf numFmtId="0" fontId="21" fillId="0" borderId="16" xfId="0" applyNumberFormat="1" applyFont="1" applyFill="1" applyBorder="1" applyAlignment="1">
      <alignment wrapText="1"/>
    </xf>
    <xf numFmtId="0" fontId="21" fillId="0" borderId="17" xfId="0" applyNumberFormat="1" applyFont="1" applyFill="1" applyBorder="1" applyAlignment="1">
      <alignment wrapText="1"/>
    </xf>
    <xf numFmtId="0" fontId="25" fillId="0" borderId="15" xfId="0" applyNumberFormat="1" applyFont="1" applyFill="1" applyBorder="1" applyAlignment="1">
      <alignment wrapText="1"/>
    </xf>
    <xf numFmtId="0" fontId="25" fillId="0" borderId="18" xfId="0" applyNumberFormat="1" applyFont="1" applyFill="1" applyBorder="1" applyAlignment="1">
      <alignment wrapText="1"/>
    </xf>
    <xf numFmtId="0" fontId="24" fillId="0" borderId="15" xfId="0" applyNumberFormat="1" applyFont="1" applyFill="1" applyBorder="1" applyAlignment="1">
      <alignment wrapText="1"/>
    </xf>
    <xf numFmtId="0" fontId="24" fillId="0" borderId="15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 horizontal="center" wrapText="1"/>
    </xf>
    <xf numFmtId="0" fontId="25" fillId="0" borderId="20" xfId="0" applyNumberFormat="1" applyFont="1" applyFill="1" applyBorder="1" applyAlignment="1">
      <alignment wrapText="1"/>
    </xf>
    <xf numFmtId="0" fontId="25" fillId="0" borderId="24" xfId="0" applyNumberFormat="1" applyFont="1" applyFill="1" applyBorder="1" applyAlignment="1">
      <alignment wrapText="1"/>
    </xf>
    <xf numFmtId="0" fontId="24" fillId="0" borderId="11" xfId="0" applyNumberFormat="1" applyFont="1" applyFill="1" applyBorder="1" applyAlignment="1">
      <alignment wrapText="1"/>
    </xf>
    <xf numFmtId="0" fontId="25" fillId="0" borderId="11" xfId="0" applyNumberFormat="1" applyFont="1" applyFill="1" applyBorder="1" applyAlignment="1">
      <alignment wrapText="1"/>
    </xf>
    <xf numFmtId="0" fontId="25" fillId="0" borderId="0" xfId="0" applyNumberFormat="1" applyFont="1" applyFill="1" applyBorder="1" applyAlignment="1">
      <alignment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 horizontal="left" vertical="center" wrapText="1"/>
    </xf>
    <xf numFmtId="0" fontId="25" fillId="0" borderId="25" xfId="0" applyNumberFormat="1" applyFont="1" applyFill="1" applyBorder="1" applyAlignment="1">
      <alignment wrapText="1"/>
    </xf>
    <xf numFmtId="49" fontId="25" fillId="0" borderId="16" xfId="0" applyNumberFormat="1" applyFont="1" applyFill="1" applyBorder="1" applyAlignment="1">
      <alignment wrapText="1"/>
    </xf>
    <xf numFmtId="0" fontId="42" fillId="0" borderId="10" xfId="0" applyNumberFormat="1" applyFont="1" applyFill="1" applyBorder="1" applyAlignment="1">
      <alignment/>
    </xf>
    <xf numFmtId="165" fontId="42" fillId="0" borderId="10" xfId="0" applyNumberFormat="1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 applyProtection="1">
      <alignment/>
      <protection locked="0"/>
    </xf>
    <xf numFmtId="0" fontId="22" fillId="0" borderId="1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>
      <alignment/>
    </xf>
    <xf numFmtId="0" fontId="22" fillId="17" borderId="15" xfId="0" applyNumberFormat="1" applyFont="1" applyFill="1" applyBorder="1" applyAlignment="1">
      <alignment/>
    </xf>
    <xf numFmtId="0" fontId="38" fillId="0" borderId="10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/>
    </xf>
    <xf numFmtId="165" fontId="21" fillId="0" borderId="10" xfId="0" applyNumberFormat="1" applyFont="1" applyFill="1" applyBorder="1" applyAlignment="1">
      <alignment horizontal="center"/>
    </xf>
    <xf numFmtId="165" fontId="21" fillId="0" borderId="15" xfId="0" applyNumberFormat="1" applyFont="1" applyFill="1" applyBorder="1" applyAlignment="1">
      <alignment horizontal="center"/>
    </xf>
    <xf numFmtId="165" fontId="21" fillId="0" borderId="14" xfId="0" applyNumberFormat="1" applyFont="1" applyFill="1" applyBorder="1" applyAlignment="1">
      <alignment horizontal="center"/>
    </xf>
    <xf numFmtId="165" fontId="21" fillId="0" borderId="27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22" fillId="0" borderId="27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/>
    </xf>
    <xf numFmtId="165" fontId="22" fillId="0" borderId="28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5" fontId="22" fillId="0" borderId="15" xfId="0" applyNumberFormat="1" applyFont="1" applyFill="1" applyBorder="1" applyAlignment="1">
      <alignment horizontal="center"/>
    </xf>
    <xf numFmtId="165" fontId="22" fillId="0" borderId="30" xfId="0" applyNumberFormat="1" applyFont="1" applyFill="1" applyBorder="1" applyAlignment="1">
      <alignment horizontal="center"/>
    </xf>
    <xf numFmtId="165" fontId="21" fillId="0" borderId="31" xfId="0" applyNumberFormat="1" applyFont="1" applyFill="1" applyBorder="1" applyAlignment="1">
      <alignment horizontal="center"/>
    </xf>
    <xf numFmtId="165" fontId="21" fillId="0" borderId="32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26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5" fontId="21" fillId="0" borderId="26" xfId="0" applyNumberFormat="1" applyFont="1" applyFill="1" applyBorder="1" applyAlignment="1">
      <alignment horizontal="center"/>
    </xf>
    <xf numFmtId="165" fontId="21" fillId="0" borderId="33" xfId="0" applyNumberFormat="1" applyFont="1" applyFill="1" applyBorder="1" applyAlignment="1">
      <alignment horizontal="center"/>
    </xf>
    <xf numFmtId="165" fontId="21" fillId="0" borderId="34" xfId="0" applyNumberFormat="1" applyFont="1" applyFill="1" applyBorder="1" applyAlignment="1">
      <alignment horizontal="center"/>
    </xf>
    <xf numFmtId="165" fontId="22" fillId="0" borderId="14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65" fontId="21" fillId="0" borderId="1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4" fillId="0" borderId="35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center"/>
    </xf>
    <xf numFmtId="0" fontId="24" fillId="0" borderId="17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/>
    </xf>
    <xf numFmtId="0" fontId="31" fillId="0" borderId="23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top"/>
    </xf>
    <xf numFmtId="0" fontId="24" fillId="0" borderId="37" xfId="0" applyNumberFormat="1" applyFont="1" applyFill="1" applyBorder="1" applyAlignment="1">
      <alignment horizontal="center" vertical="top"/>
    </xf>
    <xf numFmtId="0" fontId="24" fillId="0" borderId="38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25" fillId="0" borderId="2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jeniaGF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85" zoomScaleNormal="85" zoomScalePageLayoutView="0" workbookViewId="0" topLeftCell="A1">
      <selection activeCell="A1" sqref="A1:C16384"/>
    </sheetView>
  </sheetViews>
  <sheetFormatPr defaultColWidth="11.421875" defaultRowHeight="12.75"/>
  <cols>
    <col min="1" max="1" width="32.57421875" style="1" customWidth="1"/>
    <col min="2" max="2" width="69.57421875" style="1" customWidth="1"/>
    <col min="3" max="16384" width="11.421875" style="1" customWidth="1"/>
  </cols>
  <sheetData>
    <row r="2" spans="1:2" ht="15">
      <c r="A2" s="1" t="s">
        <v>102</v>
      </c>
      <c r="B2" s="2" t="s">
        <v>138</v>
      </c>
    </row>
    <row r="3" spans="1:4" ht="15">
      <c r="A3" s="1" t="s">
        <v>103</v>
      </c>
      <c r="B3" s="3" t="s">
        <v>139</v>
      </c>
      <c r="C3" s="4"/>
      <c r="D3" s="4"/>
    </row>
    <row r="4" spans="1:2" ht="15">
      <c r="A4" s="1" t="s">
        <v>106</v>
      </c>
      <c r="B4" s="5" t="s">
        <v>182</v>
      </c>
    </row>
    <row r="5" spans="1:2" ht="15">
      <c r="A5" s="1" t="s">
        <v>104</v>
      </c>
      <c r="B5" s="5" t="s">
        <v>183</v>
      </c>
    </row>
    <row r="6" spans="1:2" ht="15">
      <c r="A6" s="1" t="s">
        <v>118</v>
      </c>
      <c r="B6" s="2" t="s">
        <v>140</v>
      </c>
    </row>
    <row r="7" spans="1:2" ht="15">
      <c r="A7" s="1" t="s">
        <v>141</v>
      </c>
      <c r="B7" s="2" t="s">
        <v>142</v>
      </c>
    </row>
    <row r="8" spans="1:2" ht="15">
      <c r="A8" s="1" t="s">
        <v>105</v>
      </c>
      <c r="B8" s="5" t="s">
        <v>184</v>
      </c>
    </row>
    <row r="12" ht="15">
      <c r="A12" s="18"/>
    </row>
    <row r="14" spans="1:7" ht="15">
      <c r="A14" s="149"/>
      <c r="B14" s="149"/>
      <c r="C14" s="149"/>
      <c r="D14" s="149"/>
      <c r="E14" s="149"/>
      <c r="F14" s="149"/>
      <c r="G14" s="149"/>
    </row>
    <row r="15" spans="1:7" ht="15">
      <c r="A15" s="22"/>
      <c r="B15" s="22"/>
      <c r="C15" s="22"/>
      <c r="D15" s="22"/>
      <c r="E15" s="22"/>
      <c r="F15" s="22"/>
      <c r="G15" s="22"/>
    </row>
    <row r="16" spans="1:7" ht="15">
      <c r="A16" s="22"/>
      <c r="B16" s="22"/>
      <c r="C16" s="22"/>
      <c r="D16" s="22"/>
      <c r="E16" s="22"/>
      <c r="F16" s="22"/>
      <c r="G16" s="22"/>
    </row>
    <row r="20" ht="15">
      <c r="A20" s="1" t="s">
        <v>186</v>
      </c>
    </row>
  </sheetData>
  <sheetProtection/>
  <mergeCells count="1">
    <mergeCell ref="A14:G1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F75"/>
  <sheetViews>
    <sheetView zoomScale="85" zoomScaleNormal="85" zoomScalePageLayoutView="0" workbookViewId="0" topLeftCell="A25">
      <selection activeCell="E37" sqref="E37"/>
    </sheetView>
  </sheetViews>
  <sheetFormatPr defaultColWidth="9.140625" defaultRowHeight="12.75"/>
  <cols>
    <col min="1" max="1" width="48.28125" style="7" customWidth="1"/>
    <col min="2" max="3" width="10.28125" style="7" customWidth="1"/>
    <col min="4" max="4" width="48.28125" style="7" customWidth="1"/>
    <col min="5" max="6" width="10.28125" style="7" customWidth="1"/>
    <col min="7" max="7" width="9.140625" style="7" customWidth="1"/>
    <col min="8" max="8" width="16.00390625" style="7" customWidth="1"/>
    <col min="9" max="9" width="11.8515625" style="7" customWidth="1"/>
    <col min="10" max="10" width="11.140625" style="7" customWidth="1"/>
    <col min="11" max="11" width="13.28125" style="7" customWidth="1"/>
    <col min="12" max="16384" width="9.140625" style="7" customWidth="1"/>
  </cols>
  <sheetData>
    <row r="1" spans="1:6" ht="20.25">
      <c r="A1" s="77" t="str">
        <f>Данни!B2</f>
        <v>Водоснабдяване - Дунав ЕООД</v>
      </c>
      <c r="B1" s="78"/>
      <c r="C1" s="78"/>
      <c r="D1" s="78"/>
      <c r="E1" s="78"/>
      <c r="F1" s="78"/>
    </row>
    <row r="2" spans="1:6" ht="4.5" customHeight="1">
      <c r="A2" s="78"/>
      <c r="B2" s="78"/>
      <c r="C2" s="78"/>
      <c r="D2" s="78"/>
      <c r="E2" s="78"/>
      <c r="F2" s="78"/>
    </row>
    <row r="3" spans="1:6" ht="15">
      <c r="A3" s="78" t="str">
        <f>Данни!B3</f>
        <v>гр. Разград, ул. Сливница № 3 А</v>
      </c>
      <c r="B3" s="78"/>
      <c r="C3" s="78"/>
      <c r="D3" s="78"/>
      <c r="E3" s="78"/>
      <c r="F3" s="78"/>
    </row>
    <row r="4" spans="1:240" s="56" customFormat="1" ht="4.5" customHeight="1">
      <c r="A4" s="53" t="s">
        <v>164</v>
      </c>
      <c r="B4" s="54"/>
      <c r="C4" s="79"/>
      <c r="D4" s="79"/>
      <c r="E4" s="79"/>
      <c r="F4" s="7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</row>
    <row r="5" spans="1:6" ht="9" customHeight="1">
      <c r="A5" s="78"/>
      <c r="B5" s="78"/>
      <c r="C5" s="78"/>
      <c r="D5" s="78"/>
      <c r="E5" s="78"/>
      <c r="F5" s="78"/>
    </row>
    <row r="6" spans="1:6" ht="15.75">
      <c r="A6" s="156" t="s">
        <v>145</v>
      </c>
      <c r="B6" s="156"/>
      <c r="C6" s="156"/>
      <c r="D6" s="156"/>
      <c r="E6" s="156"/>
      <c r="F6" s="156"/>
    </row>
    <row r="7" spans="1:6" ht="4.5" customHeight="1">
      <c r="A7" s="157"/>
      <c r="B7" s="157"/>
      <c r="C7" s="157"/>
      <c r="D7" s="157"/>
      <c r="E7" s="157"/>
      <c r="F7" s="157"/>
    </row>
    <row r="8" spans="1:6" ht="15">
      <c r="A8" s="157" t="str">
        <f>Данни!B4</f>
        <v>към 31.03.2020 г.</v>
      </c>
      <c r="B8" s="157"/>
      <c r="C8" s="157"/>
      <c r="D8" s="157"/>
      <c r="E8" s="157"/>
      <c r="F8" s="157"/>
    </row>
    <row r="9" spans="1:6" ht="9.75" customHeight="1">
      <c r="A9" s="80"/>
      <c r="B9" s="80"/>
      <c r="C9" s="80"/>
      <c r="D9" s="80"/>
      <c r="E9" s="80"/>
      <c r="F9" s="80"/>
    </row>
    <row r="10" spans="1:6" ht="15">
      <c r="A10" s="159" t="s">
        <v>39</v>
      </c>
      <c r="B10" s="160"/>
      <c r="C10" s="161"/>
      <c r="D10" s="150" t="s">
        <v>40</v>
      </c>
      <c r="E10" s="150"/>
      <c r="F10" s="151" t="s">
        <v>41</v>
      </c>
    </row>
    <row r="11" spans="1:6" ht="15">
      <c r="A11" s="152" t="s">
        <v>42</v>
      </c>
      <c r="B11" s="153" t="s">
        <v>43</v>
      </c>
      <c r="C11" s="154"/>
      <c r="D11" s="158" t="s">
        <v>42</v>
      </c>
      <c r="E11" s="153" t="s">
        <v>43</v>
      </c>
      <c r="F11" s="153"/>
    </row>
    <row r="12" spans="1:6" ht="25.5">
      <c r="A12" s="152"/>
      <c r="B12" s="81" t="s">
        <v>44</v>
      </c>
      <c r="C12" s="82" t="s">
        <v>45</v>
      </c>
      <c r="D12" s="158"/>
      <c r="E12" s="81" t="s">
        <v>44</v>
      </c>
      <c r="F12" s="81" t="s">
        <v>45</v>
      </c>
    </row>
    <row r="13" spans="1:6" s="65" customFormat="1" ht="11.25">
      <c r="A13" s="83" t="s">
        <v>6</v>
      </c>
      <c r="B13" s="84">
        <v>1</v>
      </c>
      <c r="C13" s="85">
        <v>2</v>
      </c>
      <c r="D13" s="86" t="s">
        <v>6</v>
      </c>
      <c r="E13" s="84">
        <v>1</v>
      </c>
      <c r="F13" s="84">
        <v>2</v>
      </c>
    </row>
    <row r="14" spans="1:6" ht="15">
      <c r="A14" s="87" t="s">
        <v>125</v>
      </c>
      <c r="B14" s="88"/>
      <c r="C14" s="113"/>
      <c r="D14" s="89" t="s">
        <v>46</v>
      </c>
      <c r="E14" s="124"/>
      <c r="F14" s="124"/>
    </row>
    <row r="15" spans="1:6" ht="15">
      <c r="A15" s="87" t="s">
        <v>48</v>
      </c>
      <c r="B15" s="116"/>
      <c r="C15" s="116"/>
      <c r="D15" s="89" t="s">
        <v>47</v>
      </c>
      <c r="E15" s="117">
        <v>1105</v>
      </c>
      <c r="F15" s="117">
        <v>1105</v>
      </c>
    </row>
    <row r="16" spans="1:6" ht="30" customHeight="1">
      <c r="A16" s="90" t="s">
        <v>126</v>
      </c>
      <c r="B16" s="116">
        <v>4704</v>
      </c>
      <c r="C16" s="116">
        <v>4781</v>
      </c>
      <c r="D16" s="89" t="s">
        <v>131</v>
      </c>
      <c r="E16" s="116"/>
      <c r="F16" s="116"/>
    </row>
    <row r="17" spans="1:6" ht="30" customHeight="1">
      <c r="A17" s="87" t="s">
        <v>49</v>
      </c>
      <c r="B17" s="117">
        <f>SUM(B15:B16)</f>
        <v>4704</v>
      </c>
      <c r="C17" s="117">
        <f>SUM(C15:C16)</f>
        <v>4781</v>
      </c>
      <c r="D17" s="91" t="s">
        <v>151</v>
      </c>
      <c r="E17" s="116">
        <v>1984</v>
      </c>
      <c r="F17" s="116">
        <v>1984</v>
      </c>
    </row>
    <row r="18" spans="1:6" ht="15">
      <c r="A18" s="87" t="s">
        <v>50</v>
      </c>
      <c r="B18" s="116"/>
      <c r="C18" s="116"/>
      <c r="D18" s="91" t="s">
        <v>152</v>
      </c>
      <c r="E18" s="116">
        <v>954</v>
      </c>
      <c r="F18" s="116">
        <v>954</v>
      </c>
    </row>
    <row r="19" spans="1:6" ht="15">
      <c r="A19" s="92" t="s">
        <v>83</v>
      </c>
      <c r="B19" s="117">
        <f>+B20+B21</f>
        <v>1075</v>
      </c>
      <c r="C19" s="117">
        <f>+C20+C21</f>
        <v>1087</v>
      </c>
      <c r="D19" s="89" t="s">
        <v>60</v>
      </c>
      <c r="E19" s="117">
        <f>SUM(E17:E18)</f>
        <v>2938</v>
      </c>
      <c r="F19" s="117">
        <f>SUM(F17:F18)</f>
        <v>2938</v>
      </c>
    </row>
    <row r="20" spans="1:4" ht="29.25">
      <c r="A20" s="92" t="s">
        <v>148</v>
      </c>
      <c r="B20" s="116">
        <v>800</v>
      </c>
      <c r="C20" s="116">
        <v>800</v>
      </c>
      <c r="D20" s="89" t="s">
        <v>154</v>
      </c>
    </row>
    <row r="21" spans="1:11" ht="15">
      <c r="A21" s="92" t="s">
        <v>84</v>
      </c>
      <c r="B21" s="116">
        <v>275</v>
      </c>
      <c r="C21" s="116">
        <v>287</v>
      </c>
      <c r="D21" s="91" t="s">
        <v>153</v>
      </c>
      <c r="E21" s="116">
        <v>547</v>
      </c>
      <c r="F21" s="116">
        <v>547</v>
      </c>
      <c r="K21" s="42"/>
    </row>
    <row r="22" spans="1:11" ht="30">
      <c r="A22" s="92" t="s">
        <v>85</v>
      </c>
      <c r="B22" s="116">
        <v>487</v>
      </c>
      <c r="C22" s="116">
        <v>504</v>
      </c>
      <c r="D22" s="112" t="s">
        <v>185</v>
      </c>
      <c r="E22" s="116">
        <v>-377</v>
      </c>
      <c r="F22" s="116"/>
      <c r="K22" s="42"/>
    </row>
    <row r="23" spans="1:6" ht="15" customHeight="1">
      <c r="A23" s="92" t="s">
        <v>86</v>
      </c>
      <c r="B23" s="116">
        <v>511</v>
      </c>
      <c r="C23" s="116">
        <v>532</v>
      </c>
      <c r="D23" s="89" t="s">
        <v>56</v>
      </c>
      <c r="E23" s="117">
        <f>SUM(E21:E22)</f>
        <v>170</v>
      </c>
      <c r="F23" s="117">
        <f>SUM(F21:F21)</f>
        <v>547</v>
      </c>
    </row>
    <row r="24" spans="1:6" ht="30">
      <c r="A24" s="92" t="s">
        <v>181</v>
      </c>
      <c r="B24" s="116"/>
      <c r="C24" s="116"/>
      <c r="D24" s="89" t="s">
        <v>132</v>
      </c>
      <c r="E24" s="116">
        <v>-142</v>
      </c>
      <c r="F24" s="116">
        <v>-377</v>
      </c>
    </row>
    <row r="25" spans="1:6" ht="15">
      <c r="A25" s="87" t="s">
        <v>87</v>
      </c>
      <c r="B25" s="117">
        <f>+B19+B22+B23+B24</f>
        <v>2073</v>
      </c>
      <c r="C25" s="117">
        <f>+C19+C22+C23+C24</f>
        <v>2123</v>
      </c>
      <c r="D25" s="93" t="s">
        <v>101</v>
      </c>
      <c r="E25" s="117">
        <f>+E15+E19+E23+E24</f>
        <v>4071</v>
      </c>
      <c r="F25" s="117">
        <f>+F15+F19+F23+F24</f>
        <v>4213</v>
      </c>
    </row>
    <row r="26" spans="1:6" ht="15">
      <c r="A26" s="94" t="s">
        <v>127</v>
      </c>
      <c r="B26" s="117">
        <f>B16+B20+B21+B22+B23+B24</f>
        <v>6777</v>
      </c>
      <c r="C26" s="117">
        <f>C16+C20+C21+C22+C23+C24</f>
        <v>6904</v>
      </c>
      <c r="D26" s="89" t="s">
        <v>51</v>
      </c>
      <c r="E26" s="116"/>
      <c r="F26" s="116"/>
    </row>
    <row r="27" spans="1:6" ht="15">
      <c r="A27" s="87" t="s">
        <v>128</v>
      </c>
      <c r="B27" s="118"/>
      <c r="C27" s="118"/>
      <c r="D27" s="95" t="s">
        <v>52</v>
      </c>
      <c r="E27" s="116">
        <v>291</v>
      </c>
      <c r="F27" s="116">
        <v>291</v>
      </c>
    </row>
    <row r="28" spans="1:6" ht="15">
      <c r="A28" s="87" t="s">
        <v>57</v>
      </c>
      <c r="B28" s="118"/>
      <c r="C28" s="118"/>
      <c r="D28" s="95" t="s">
        <v>97</v>
      </c>
      <c r="E28" s="116">
        <v>45</v>
      </c>
      <c r="F28" s="116">
        <v>45</v>
      </c>
    </row>
    <row r="29" spans="1:6" ht="15">
      <c r="A29" s="92" t="s">
        <v>58</v>
      </c>
      <c r="B29" s="118">
        <v>639</v>
      </c>
      <c r="C29" s="118">
        <v>614</v>
      </c>
      <c r="D29" s="91" t="s">
        <v>53</v>
      </c>
      <c r="E29" s="116">
        <v>45</v>
      </c>
      <c r="F29" s="116">
        <v>45</v>
      </c>
    </row>
    <row r="30" spans="1:6" ht="15">
      <c r="A30" s="92" t="s">
        <v>149</v>
      </c>
      <c r="B30" s="116">
        <v>150</v>
      </c>
      <c r="C30" s="116">
        <v>74</v>
      </c>
      <c r="D30" s="91"/>
      <c r="E30" s="116"/>
      <c r="F30" s="116"/>
    </row>
    <row r="31" spans="1:6" ht="15">
      <c r="A31" s="92" t="s">
        <v>150</v>
      </c>
      <c r="B31" s="116">
        <v>1</v>
      </c>
      <c r="C31" s="116"/>
      <c r="D31" s="93" t="s">
        <v>54</v>
      </c>
      <c r="E31" s="117">
        <f>E27+E29</f>
        <v>336</v>
      </c>
      <c r="F31" s="117">
        <f>F27+F29</f>
        <v>336</v>
      </c>
    </row>
    <row r="32" spans="1:6" ht="15">
      <c r="A32" s="87" t="s">
        <v>49</v>
      </c>
      <c r="B32" s="23">
        <f>SUM(B29:B31)</f>
        <v>790</v>
      </c>
      <c r="C32" s="23">
        <f>SUM(C29:C31)</f>
        <v>688</v>
      </c>
      <c r="D32" s="89" t="s">
        <v>55</v>
      </c>
      <c r="E32" s="116"/>
      <c r="F32" s="116"/>
    </row>
    <row r="33" spans="1:11" ht="15">
      <c r="A33" s="87" t="s">
        <v>59</v>
      </c>
      <c r="B33" s="118"/>
      <c r="C33" s="118"/>
      <c r="D33" s="91" t="s">
        <v>155</v>
      </c>
      <c r="E33" s="116">
        <v>376</v>
      </c>
      <c r="F33" s="116">
        <v>360</v>
      </c>
      <c r="K33" s="42"/>
    </row>
    <row r="34" spans="1:6" ht="15">
      <c r="A34" s="92" t="s">
        <v>119</v>
      </c>
      <c r="B34" s="116">
        <v>1734</v>
      </c>
      <c r="C34" s="116">
        <v>1825</v>
      </c>
      <c r="D34" s="91" t="s">
        <v>108</v>
      </c>
      <c r="E34" s="116">
        <v>376</v>
      </c>
      <c r="F34" s="116">
        <v>360</v>
      </c>
    </row>
    <row r="35" spans="1:6" ht="15">
      <c r="A35" s="96" t="s">
        <v>170</v>
      </c>
      <c r="B35" s="116">
        <v>86</v>
      </c>
      <c r="C35" s="116">
        <v>109</v>
      </c>
      <c r="D35" s="91" t="s">
        <v>156</v>
      </c>
      <c r="E35" s="116">
        <f>+E38+E40+E42+E44</f>
        <v>5260</v>
      </c>
      <c r="F35" s="116">
        <v>5287</v>
      </c>
    </row>
    <row r="36" spans="1:6" ht="15">
      <c r="A36" s="87" t="s">
        <v>60</v>
      </c>
      <c r="B36" s="23">
        <f>B34+B35</f>
        <v>1820</v>
      </c>
      <c r="C36" s="23">
        <f>C34+C35</f>
        <v>1934</v>
      </c>
      <c r="D36" s="91" t="s">
        <v>108</v>
      </c>
      <c r="E36" s="116">
        <f>+E39+E41+E43+E45</f>
        <v>1270</v>
      </c>
      <c r="F36" s="116">
        <v>1312</v>
      </c>
    </row>
    <row r="37" spans="1:6" ht="15">
      <c r="A37" s="87" t="s">
        <v>129</v>
      </c>
      <c r="B37" s="116"/>
      <c r="C37" s="116"/>
      <c r="D37" s="91" t="s">
        <v>107</v>
      </c>
      <c r="E37" s="116">
        <v>3983</v>
      </c>
      <c r="F37" s="116">
        <f>+F35-F36</f>
        <v>3975</v>
      </c>
    </row>
    <row r="38" spans="1:6" ht="15">
      <c r="A38" s="92" t="s">
        <v>61</v>
      </c>
      <c r="B38" s="118">
        <v>11</v>
      </c>
      <c r="C38" s="118">
        <v>50</v>
      </c>
      <c r="D38" s="97" t="s">
        <v>109</v>
      </c>
      <c r="E38" s="125">
        <v>218</v>
      </c>
      <c r="F38" s="125">
        <v>228</v>
      </c>
    </row>
    <row r="39" spans="1:6" ht="15">
      <c r="A39" s="98" t="s">
        <v>62</v>
      </c>
      <c r="B39" s="118">
        <v>589</v>
      </c>
      <c r="C39" s="118">
        <v>584</v>
      </c>
      <c r="D39" s="97" t="s">
        <v>108</v>
      </c>
      <c r="E39" s="125">
        <v>218</v>
      </c>
      <c r="F39" s="125">
        <v>228</v>
      </c>
    </row>
    <row r="40" spans="1:6" ht="15">
      <c r="A40" s="99" t="s">
        <v>56</v>
      </c>
      <c r="B40" s="119">
        <f>B38+B39</f>
        <v>600</v>
      </c>
      <c r="C40" s="119">
        <f>C38+C39</f>
        <v>634</v>
      </c>
      <c r="D40" s="97" t="s">
        <v>110</v>
      </c>
      <c r="E40" s="125">
        <v>85</v>
      </c>
      <c r="F40" s="125">
        <v>83</v>
      </c>
    </row>
    <row r="41" spans="1:11" ht="15">
      <c r="A41" s="101" t="s">
        <v>54</v>
      </c>
      <c r="B41" s="119">
        <f>B32+B36+B40</f>
        <v>3210</v>
      </c>
      <c r="C41" s="119">
        <f>C32+C36+C40</f>
        <v>3256</v>
      </c>
      <c r="D41" s="102" t="s">
        <v>108</v>
      </c>
      <c r="E41" s="116">
        <v>85</v>
      </c>
      <c r="F41" s="116">
        <v>83</v>
      </c>
      <c r="H41" s="23"/>
      <c r="I41" s="23"/>
      <c r="J41" s="23"/>
      <c r="K41" s="23"/>
    </row>
    <row r="42" spans="1:8" ht="15">
      <c r="A42" s="99" t="s">
        <v>130</v>
      </c>
      <c r="B42" s="119">
        <v>49</v>
      </c>
      <c r="C42" s="119">
        <v>36</v>
      </c>
      <c r="D42" s="103" t="s">
        <v>111</v>
      </c>
      <c r="E42" s="116">
        <v>133</v>
      </c>
      <c r="F42" s="116">
        <v>315</v>
      </c>
      <c r="H42" s="78"/>
    </row>
    <row r="43" spans="1:11" ht="15">
      <c r="A43" s="109"/>
      <c r="B43" s="78"/>
      <c r="C43" s="78"/>
      <c r="D43" s="97" t="s">
        <v>108</v>
      </c>
      <c r="E43" s="125">
        <v>133</v>
      </c>
      <c r="F43" s="125">
        <v>315</v>
      </c>
      <c r="H43" s="23"/>
      <c r="I43" s="43"/>
      <c r="J43" s="23"/>
      <c r="K43" s="23"/>
    </row>
    <row r="44" spans="1:11" ht="15">
      <c r="A44" s="109"/>
      <c r="B44" s="78"/>
      <c r="C44" s="78"/>
      <c r="D44" s="97" t="s">
        <v>157</v>
      </c>
      <c r="E44" s="125">
        <v>4824</v>
      </c>
      <c r="F44" s="125">
        <v>4661</v>
      </c>
      <c r="H44" s="23"/>
      <c r="I44" s="23"/>
      <c r="J44" s="23"/>
      <c r="K44" s="23"/>
    </row>
    <row r="45" spans="1:6" ht="15">
      <c r="A45" s="109"/>
      <c r="B45" s="78"/>
      <c r="C45" s="78"/>
      <c r="D45" s="97" t="s">
        <v>108</v>
      </c>
      <c r="E45" s="125">
        <v>834</v>
      </c>
      <c r="F45" s="125">
        <f>+F34+F36</f>
        <v>1672</v>
      </c>
    </row>
    <row r="46" spans="1:6" ht="15">
      <c r="A46" s="104"/>
      <c r="B46" s="120"/>
      <c r="C46" s="120"/>
      <c r="D46" s="97" t="s">
        <v>107</v>
      </c>
      <c r="E46" s="125">
        <f>+E37</f>
        <v>3983</v>
      </c>
      <c r="F46" s="125">
        <v>3975</v>
      </c>
    </row>
    <row r="47" spans="1:6" ht="15">
      <c r="A47" s="105"/>
      <c r="B47" s="121"/>
      <c r="C47" s="121"/>
      <c r="D47" s="101" t="s">
        <v>63</v>
      </c>
      <c r="E47" s="125">
        <f>+E48+E49</f>
        <v>5629</v>
      </c>
      <c r="F47" s="125">
        <f>+F48+F49</f>
        <v>5647</v>
      </c>
    </row>
    <row r="48" spans="1:6" ht="15">
      <c r="A48" s="105"/>
      <c r="B48" s="121"/>
      <c r="C48" s="121"/>
      <c r="D48" s="111" t="s">
        <v>108</v>
      </c>
      <c r="E48" s="116">
        <f>E34+E36</f>
        <v>1646</v>
      </c>
      <c r="F48" s="116">
        <f>F34+F36</f>
        <v>1672</v>
      </c>
    </row>
    <row r="49" spans="1:6" ht="15">
      <c r="A49" s="104"/>
      <c r="B49" s="122"/>
      <c r="C49" s="122"/>
      <c r="D49" s="92" t="s">
        <v>107</v>
      </c>
      <c r="E49" s="116">
        <f>E37</f>
        <v>3983</v>
      </c>
      <c r="F49" s="116">
        <f>F37</f>
        <v>3975</v>
      </c>
    </row>
    <row r="50" spans="1:6" ht="23.25" customHeight="1">
      <c r="A50" s="100" t="s">
        <v>64</v>
      </c>
      <c r="B50" s="123">
        <f>+B26+B41+B42</f>
        <v>10036</v>
      </c>
      <c r="C50" s="123">
        <f>+C26+C41+C42</f>
        <v>10196</v>
      </c>
      <c r="D50" s="89" t="s">
        <v>65</v>
      </c>
      <c r="E50" s="117">
        <f>+E25+E31+E47</f>
        <v>10036</v>
      </c>
      <c r="F50" s="117">
        <f>+F25+F31+F47</f>
        <v>10196</v>
      </c>
    </row>
    <row r="51" spans="1:6" ht="15">
      <c r="A51" s="106"/>
      <c r="B51" s="106"/>
      <c r="C51" s="106"/>
      <c r="D51" s="106"/>
      <c r="E51" s="106"/>
      <c r="F51" s="106"/>
    </row>
    <row r="52" spans="1:6" ht="4.5" customHeight="1">
      <c r="A52" s="106">
        <f>Данни!A14</f>
        <v>0</v>
      </c>
      <c r="B52" s="106"/>
      <c r="C52" s="106"/>
      <c r="D52" s="106"/>
      <c r="E52" s="106"/>
      <c r="F52" s="106"/>
    </row>
    <row r="53" spans="1:6" ht="15">
      <c r="A53" s="8"/>
      <c r="B53" s="8"/>
      <c r="C53" s="25"/>
      <c r="D53" s="8"/>
      <c r="E53" s="9"/>
      <c r="F53" s="9"/>
    </row>
    <row r="54" ht="18" customHeight="1">
      <c r="A54" s="21" t="str">
        <f>Данни!B8</f>
        <v>21 април 2020 г.</v>
      </c>
    </row>
    <row r="55" ht="15">
      <c r="A55" s="21"/>
    </row>
    <row r="56" spans="1:6" ht="21" customHeight="1">
      <c r="A56" s="110"/>
      <c r="B56" s="110"/>
      <c r="C56" s="110"/>
      <c r="D56" s="110"/>
      <c r="E56" s="110"/>
      <c r="F56" s="110"/>
    </row>
    <row r="57" ht="15">
      <c r="A57" s="21"/>
    </row>
    <row r="59" spans="1:4" ht="15">
      <c r="A59" s="69" t="str">
        <f>Данни!A6</f>
        <v>Главен счетоводител:</v>
      </c>
      <c r="D59" s="69" t="str">
        <f>Данни!A7</f>
        <v>Управител:</v>
      </c>
    </row>
    <row r="61" spans="1:5" ht="15">
      <c r="A61" s="155" t="str">
        <f>Данни!B6</f>
        <v>Диана Веселинова</v>
      </c>
      <c r="B61" s="155"/>
      <c r="D61" s="155" t="str">
        <f>Данни!B7</f>
        <v>инж. Стоян Иванов</v>
      </c>
      <c r="E61" s="155"/>
    </row>
    <row r="64" ht="15">
      <c r="A64" s="7">
        <f>Данни!A12</f>
        <v>0</v>
      </c>
    </row>
    <row r="71" spans="1:6" s="1" customFormat="1" ht="15">
      <c r="A71" s="7"/>
      <c r="B71" s="7"/>
      <c r="C71" s="7"/>
      <c r="D71" s="7"/>
      <c r="E71" s="7"/>
      <c r="F71" s="7"/>
    </row>
    <row r="72" spans="1:6" s="55" customFormat="1" ht="15">
      <c r="A72" s="49" t="s">
        <v>147</v>
      </c>
      <c r="B72" s="1"/>
      <c r="C72" s="1"/>
      <c r="D72" s="1"/>
      <c r="E72" s="1"/>
      <c r="F72" s="1"/>
    </row>
    <row r="73" spans="1:6" ht="15">
      <c r="A73" s="60" t="str">
        <f>Данни!A20</f>
        <v>Междинен финансов отчет към 31 март 2020 година</v>
      </c>
      <c r="B73" s="55"/>
      <c r="C73" s="55"/>
      <c r="D73" s="55"/>
      <c r="E73" s="55"/>
      <c r="F73" s="55">
        <v>1</v>
      </c>
    </row>
    <row r="75" ht="15">
      <c r="D75" s="26"/>
    </row>
  </sheetData>
  <sheetProtection/>
  <mergeCells count="11">
    <mergeCell ref="A10:C10"/>
    <mergeCell ref="D10:F10"/>
    <mergeCell ref="A11:A12"/>
    <mergeCell ref="B11:C11"/>
    <mergeCell ref="A61:B61"/>
    <mergeCell ref="D61:E61"/>
    <mergeCell ref="A6:F6"/>
    <mergeCell ref="A7:F7"/>
    <mergeCell ref="D11:D12"/>
    <mergeCell ref="E11:F11"/>
    <mergeCell ref="A8:F8"/>
  </mergeCells>
  <printOptions horizontalCentered="1" verticalCentered="1"/>
  <pageMargins left="0.7874015748031497" right="0.5905511811023623" top="0.7874015748031497" bottom="0.5905511811023623" header="0.3937007874015748" footer="0.3937007874015748"/>
  <pageSetup horizontalDpi="300" verticalDpi="300" orientation="portrait" paperSize="9" scale="65" r:id="rId1"/>
  <colBreaks count="1" manualBreakCount="1">
    <brk id="6" max="65535" man="1"/>
  </colBreaks>
  <ignoredErrors>
    <ignoredError sqref="B40:B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F311"/>
  <sheetViews>
    <sheetView zoomScale="85" zoomScaleNormal="85" zoomScalePageLayoutView="0" workbookViewId="0" topLeftCell="A16">
      <selection activeCell="C17" sqref="C17"/>
    </sheetView>
  </sheetViews>
  <sheetFormatPr defaultColWidth="8.421875" defaultRowHeight="12.75"/>
  <cols>
    <col min="1" max="1" width="36.00390625" style="7" customWidth="1"/>
    <col min="2" max="3" width="10.8515625" style="7" customWidth="1"/>
    <col min="4" max="4" width="36.7109375" style="7" customWidth="1"/>
    <col min="5" max="5" width="10.57421875" style="7" customWidth="1"/>
    <col min="6" max="6" width="11.7109375" style="7" customWidth="1"/>
    <col min="7" max="7" width="7.57421875" style="7" customWidth="1"/>
    <col min="8" max="16384" width="8.421875" style="7" customWidth="1"/>
  </cols>
  <sheetData>
    <row r="1" ht="20.25">
      <c r="A1" s="68" t="str">
        <f>Данни!B2</f>
        <v>Водоснабдяване - Дунав ЕООД</v>
      </c>
    </row>
    <row r="2" ht="4.5" customHeight="1"/>
    <row r="3" ht="15">
      <c r="A3" s="7" t="str">
        <f>Данни!B3</f>
        <v>гр. Разград, ул. Сливница № 3 А</v>
      </c>
    </row>
    <row r="4" spans="1:240" s="56" customFormat="1" ht="4.5" customHeight="1">
      <c r="A4" s="53" t="s">
        <v>171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</row>
    <row r="5" spans="1:240" s="56" customFormat="1" ht="4.5" customHeight="1">
      <c r="A5" s="53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</row>
    <row r="6" spans="1:240" s="56" customFormat="1" ht="27" customHeight="1">
      <c r="A6" s="53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</row>
    <row r="7" spans="1:6" ht="15.75">
      <c r="A7" s="164" t="s">
        <v>146</v>
      </c>
      <c r="B7" s="164"/>
      <c r="C7" s="164"/>
      <c r="D7" s="164"/>
      <c r="E7" s="164"/>
      <c r="F7" s="164"/>
    </row>
    <row r="8" spans="1:6" ht="4.5" customHeight="1">
      <c r="A8" s="165"/>
      <c r="B8" s="165"/>
      <c r="C8" s="165"/>
      <c r="D8" s="165"/>
      <c r="E8" s="165"/>
      <c r="F8" s="165"/>
    </row>
    <row r="9" spans="1:6" ht="20.25" customHeight="1">
      <c r="A9" s="166" t="str">
        <f>Данни!B5</f>
        <v>01.01.2020-31.03.2020</v>
      </c>
      <c r="B9" s="166"/>
      <c r="C9" s="166"/>
      <c r="D9" s="166"/>
      <c r="E9" s="166"/>
      <c r="F9" s="166"/>
    </row>
    <row r="10" spans="1:6" ht="10.5" customHeight="1">
      <c r="A10" s="8"/>
      <c r="B10" s="8"/>
      <c r="C10" s="8"/>
      <c r="D10" s="8"/>
      <c r="E10" s="8"/>
      <c r="F10" s="8"/>
    </row>
    <row r="11" spans="1:6" ht="12.75" customHeight="1">
      <c r="A11" s="167" t="s">
        <v>66</v>
      </c>
      <c r="B11" s="163" t="s">
        <v>43</v>
      </c>
      <c r="C11" s="163"/>
      <c r="D11" s="162" t="s">
        <v>67</v>
      </c>
      <c r="E11" s="163" t="s">
        <v>43</v>
      </c>
      <c r="F11" s="163"/>
    </row>
    <row r="12" spans="1:6" ht="25.5">
      <c r="A12" s="167"/>
      <c r="B12" s="64" t="s">
        <v>68</v>
      </c>
      <c r="C12" s="64" t="s">
        <v>69</v>
      </c>
      <c r="D12" s="162"/>
      <c r="E12" s="64" t="s">
        <v>68</v>
      </c>
      <c r="F12" s="64" t="s">
        <v>69</v>
      </c>
    </row>
    <row r="13" spans="1:6" ht="15">
      <c r="A13" s="45" t="s">
        <v>6</v>
      </c>
      <c r="B13" s="40">
        <v>2</v>
      </c>
      <c r="C13" s="40">
        <v>3</v>
      </c>
      <c r="D13" s="28" t="s">
        <v>6</v>
      </c>
      <c r="E13" s="40">
        <v>2</v>
      </c>
      <c r="F13" s="40">
        <v>3</v>
      </c>
    </row>
    <row r="14" spans="1:6" ht="15">
      <c r="A14" s="46" t="s">
        <v>70</v>
      </c>
      <c r="B14" s="72"/>
      <c r="C14" s="72"/>
      <c r="D14" s="29" t="s">
        <v>71</v>
      </c>
      <c r="E14" s="72"/>
      <c r="F14" s="72"/>
    </row>
    <row r="15" spans="1:6" ht="30">
      <c r="A15" s="73" t="s">
        <v>161</v>
      </c>
      <c r="B15" s="126">
        <v>0</v>
      </c>
      <c r="C15" s="127">
        <v>0</v>
      </c>
      <c r="D15" s="66" t="s">
        <v>72</v>
      </c>
      <c r="E15" s="127">
        <f>+E16+E17</f>
        <v>1981</v>
      </c>
      <c r="F15" s="127">
        <v>1744</v>
      </c>
    </row>
    <row r="16" spans="1:6" ht="30">
      <c r="A16" s="47" t="s">
        <v>120</v>
      </c>
      <c r="B16" s="128">
        <f>+B17+B18</f>
        <v>1082</v>
      </c>
      <c r="C16" s="128">
        <f>+C17+C18</f>
        <v>1081</v>
      </c>
      <c r="D16" s="66" t="s">
        <v>134</v>
      </c>
      <c r="E16" s="127">
        <v>3</v>
      </c>
      <c r="F16" s="127">
        <v>3</v>
      </c>
    </row>
    <row r="17" spans="1:6" ht="15">
      <c r="A17" s="47" t="s">
        <v>73</v>
      </c>
      <c r="B17" s="126">
        <v>888</v>
      </c>
      <c r="C17" s="126">
        <v>859</v>
      </c>
      <c r="D17" s="66" t="s">
        <v>133</v>
      </c>
      <c r="E17" s="127">
        <v>1978</v>
      </c>
      <c r="F17" s="127">
        <v>1741</v>
      </c>
    </row>
    <row r="18" spans="1:6" ht="30">
      <c r="A18" s="47" t="s">
        <v>74</v>
      </c>
      <c r="B18" s="126">
        <v>194</v>
      </c>
      <c r="C18" s="126">
        <v>222</v>
      </c>
      <c r="D18" s="66" t="s">
        <v>160</v>
      </c>
      <c r="E18" s="127"/>
      <c r="F18" s="127"/>
    </row>
    <row r="19" spans="1:6" ht="30">
      <c r="A19" s="47" t="s">
        <v>121</v>
      </c>
      <c r="B19" s="126">
        <f>+B20+B21</f>
        <v>946</v>
      </c>
      <c r="C19" s="126">
        <v>910</v>
      </c>
      <c r="D19" s="66" t="s">
        <v>162</v>
      </c>
      <c r="E19" s="127">
        <v>76</v>
      </c>
      <c r="F19" s="127">
        <v>100</v>
      </c>
    </row>
    <row r="20" spans="1:6" ht="15">
      <c r="A20" s="47" t="s">
        <v>75</v>
      </c>
      <c r="B20" s="126">
        <v>758</v>
      </c>
      <c r="C20" s="126">
        <v>727</v>
      </c>
      <c r="D20" s="66" t="s">
        <v>158</v>
      </c>
      <c r="E20" s="127">
        <v>25</v>
      </c>
      <c r="F20" s="127">
        <v>25</v>
      </c>
    </row>
    <row r="21" spans="1:6" ht="29.25">
      <c r="A21" s="47" t="s">
        <v>98</v>
      </c>
      <c r="B21" s="126">
        <v>188</v>
      </c>
      <c r="C21" s="126">
        <v>183</v>
      </c>
      <c r="D21" s="71" t="s">
        <v>100</v>
      </c>
      <c r="E21" s="135">
        <f>+E15+E20+E19+E18</f>
        <v>2082</v>
      </c>
      <c r="F21" s="135">
        <f>+F15+F20+F19+F18</f>
        <v>1869</v>
      </c>
    </row>
    <row r="22" spans="1:6" ht="28.5" customHeight="1">
      <c r="A22" s="47" t="s">
        <v>122</v>
      </c>
      <c r="B22" s="126">
        <f>+B23+B25</f>
        <v>169</v>
      </c>
      <c r="C22" s="126">
        <v>167</v>
      </c>
      <c r="D22" s="33" t="s">
        <v>159</v>
      </c>
      <c r="E22" s="128">
        <v>0</v>
      </c>
      <c r="F22" s="128">
        <v>0</v>
      </c>
    </row>
    <row r="23" spans="1:6" ht="60">
      <c r="A23" s="47" t="s">
        <v>76</v>
      </c>
      <c r="B23" s="126">
        <f>+B24+B25</f>
        <v>169</v>
      </c>
      <c r="C23" s="126">
        <v>167</v>
      </c>
      <c r="D23" s="29" t="s">
        <v>79</v>
      </c>
      <c r="E23" s="132">
        <f>E22</f>
        <v>0</v>
      </c>
      <c r="F23" s="132">
        <f>F22</f>
        <v>0</v>
      </c>
    </row>
    <row r="24" spans="1:6" ht="15">
      <c r="A24" s="47" t="s">
        <v>112</v>
      </c>
      <c r="B24" s="126">
        <v>169</v>
      </c>
      <c r="C24" s="126">
        <v>167</v>
      </c>
      <c r="D24" s="75" t="s">
        <v>82</v>
      </c>
      <c r="E24" s="136">
        <f>+E21+E23</f>
        <v>2082</v>
      </c>
      <c r="F24" s="136">
        <f>+F21+F23</f>
        <v>1869</v>
      </c>
    </row>
    <row r="25" spans="1:6" ht="30">
      <c r="A25" s="47" t="s">
        <v>77</v>
      </c>
      <c r="B25" s="126"/>
      <c r="C25" s="129"/>
      <c r="D25" s="76"/>
      <c r="E25" s="137"/>
      <c r="F25" s="138"/>
    </row>
    <row r="26" spans="1:6" ht="15">
      <c r="A26" s="47" t="s">
        <v>123</v>
      </c>
      <c r="B26" s="126">
        <v>19</v>
      </c>
      <c r="C26" s="129">
        <v>22</v>
      </c>
      <c r="D26" s="30"/>
      <c r="E26" s="139"/>
      <c r="F26" s="140"/>
    </row>
    <row r="27" spans="1:6" ht="30">
      <c r="A27" s="47" t="s">
        <v>78</v>
      </c>
      <c r="B27" s="126">
        <v>3</v>
      </c>
      <c r="C27" s="129">
        <v>4</v>
      </c>
      <c r="D27" s="30"/>
      <c r="E27" s="141"/>
      <c r="F27" s="142"/>
    </row>
    <row r="28" spans="1:6" ht="26.25" customHeight="1">
      <c r="A28" s="46" t="s">
        <v>99</v>
      </c>
      <c r="B28" s="130">
        <f>+B16+B19+B22+B26</f>
        <v>2216</v>
      </c>
      <c r="C28" s="131">
        <f>+C16+C19+C22+C26</f>
        <v>2180</v>
      </c>
      <c r="D28" s="30"/>
      <c r="E28" s="141"/>
      <c r="F28" s="142"/>
    </row>
    <row r="29" spans="1:6" ht="30">
      <c r="A29" s="47" t="s">
        <v>124</v>
      </c>
      <c r="B29" s="126">
        <v>8</v>
      </c>
      <c r="C29" s="129">
        <v>25</v>
      </c>
      <c r="D29" s="24"/>
      <c r="F29" s="115"/>
    </row>
    <row r="30" spans="1:6" ht="15">
      <c r="A30" s="67" t="s">
        <v>80</v>
      </c>
      <c r="B30" s="132">
        <f>SUM(B29)</f>
        <v>8</v>
      </c>
      <c r="C30" s="133">
        <f>SUM(C29)</f>
        <v>25</v>
      </c>
      <c r="D30" s="24"/>
      <c r="F30" s="115"/>
    </row>
    <row r="31" spans="1:6" ht="15">
      <c r="A31" s="71" t="s">
        <v>163</v>
      </c>
      <c r="B31" s="133">
        <f>E24-B32</f>
        <v>-142</v>
      </c>
      <c r="C31" s="133">
        <f>F24-C32</f>
        <v>-336</v>
      </c>
      <c r="D31" s="24"/>
      <c r="E31" s="139"/>
      <c r="F31" s="140"/>
    </row>
    <row r="32" spans="1:6" ht="15">
      <c r="A32" s="71" t="s">
        <v>81</v>
      </c>
      <c r="B32" s="133">
        <f>+B28+B30</f>
        <v>2224</v>
      </c>
      <c r="C32" s="133">
        <f>+C28+C30</f>
        <v>2205</v>
      </c>
      <c r="D32" s="24"/>
      <c r="F32" s="115"/>
    </row>
    <row r="33" spans="1:6" ht="15">
      <c r="A33" s="66" t="s">
        <v>173</v>
      </c>
      <c r="B33" s="127">
        <f>B31</f>
        <v>-142</v>
      </c>
      <c r="C33" s="134">
        <f>C31</f>
        <v>-336</v>
      </c>
      <c r="D33" s="24"/>
      <c r="F33" s="115"/>
    </row>
    <row r="34" spans="1:6" ht="15">
      <c r="A34" s="66" t="s">
        <v>174</v>
      </c>
      <c r="B34" s="127"/>
      <c r="C34" s="134"/>
      <c r="D34" s="24"/>
      <c r="F34" s="115"/>
    </row>
    <row r="35" spans="1:6" ht="15">
      <c r="A35" s="66" t="s">
        <v>175</v>
      </c>
      <c r="B35" s="127">
        <f>B33-B34</f>
        <v>-142</v>
      </c>
      <c r="C35" s="134">
        <f>C33-C34</f>
        <v>-336</v>
      </c>
      <c r="D35" s="32"/>
      <c r="E35" s="143"/>
      <c r="F35" s="144"/>
    </row>
    <row r="36" spans="1:6" ht="19.5" customHeight="1">
      <c r="A36" s="71" t="s">
        <v>113</v>
      </c>
      <c r="B36" s="135">
        <f>B32+B33</f>
        <v>2082</v>
      </c>
      <c r="C36" s="135">
        <f>C32+C33</f>
        <v>1869</v>
      </c>
      <c r="D36" s="74" t="s">
        <v>113</v>
      </c>
      <c r="E36" s="145">
        <f>E24</f>
        <v>2082</v>
      </c>
      <c r="F36" s="145">
        <f>F24</f>
        <v>1869</v>
      </c>
    </row>
    <row r="37" spans="1:6" ht="4.5" customHeight="1">
      <c r="A37" s="13"/>
      <c r="B37" s="16"/>
      <c r="C37" s="16"/>
      <c r="D37" s="13"/>
      <c r="E37" s="31"/>
      <c r="F37" s="31"/>
    </row>
    <row r="38" spans="1:6" ht="15">
      <c r="A38" s="8">
        <f>Данни!A14</f>
        <v>0</v>
      </c>
      <c r="B38" s="16"/>
      <c r="C38" s="16"/>
      <c r="D38" s="13"/>
      <c r="E38" s="31"/>
      <c r="F38" s="31"/>
    </row>
    <row r="39" spans="1:6" ht="4.5" customHeight="1">
      <c r="A39" s="8"/>
      <c r="B39" s="16"/>
      <c r="C39" s="16"/>
      <c r="D39" s="13"/>
      <c r="E39" s="31"/>
      <c r="F39" s="31"/>
    </row>
    <row r="40" spans="1:6" ht="15">
      <c r="A40" s="15" t="str">
        <f>Данни!B8</f>
        <v>21 април 2020 г.</v>
      </c>
      <c r="B40" s="16"/>
      <c r="C40" s="16"/>
      <c r="D40" s="13"/>
      <c r="E40" s="31"/>
      <c r="F40" s="31"/>
    </row>
    <row r="41" spans="1:6" ht="15">
      <c r="A41" s="15"/>
      <c r="B41" s="16"/>
      <c r="C41" s="16"/>
      <c r="D41" s="13"/>
      <c r="E41" s="31"/>
      <c r="F41" s="31"/>
    </row>
    <row r="42" spans="1:6" ht="15">
      <c r="A42" s="15"/>
      <c r="B42" s="16"/>
      <c r="C42" s="16"/>
      <c r="D42" s="13"/>
      <c r="E42" s="31"/>
      <c r="F42" s="31"/>
    </row>
    <row r="43" spans="1:6" ht="15">
      <c r="A43" s="13"/>
      <c r="B43" s="16"/>
      <c r="C43" s="16"/>
      <c r="D43" s="13"/>
      <c r="E43" s="31"/>
      <c r="F43" s="31"/>
    </row>
    <row r="44" spans="1:6" ht="15">
      <c r="A44" s="9" t="str">
        <f>Данни!A6</f>
        <v>Главен счетоводител:</v>
      </c>
      <c r="B44" s="8"/>
      <c r="C44" s="8"/>
      <c r="D44" s="16" t="str">
        <f>Данни!A7</f>
        <v>Управител:</v>
      </c>
      <c r="E44" s="27"/>
      <c r="F44" s="27"/>
    </row>
    <row r="45" spans="2:6" ht="15">
      <c r="B45" s="8"/>
      <c r="C45" s="8"/>
      <c r="D45" s="9"/>
      <c r="E45" s="27"/>
      <c r="F45" s="27"/>
    </row>
    <row r="46" spans="1:6" ht="15">
      <c r="A46" s="21"/>
      <c r="C46" s="17" t="str">
        <f>Данни!B6</f>
        <v>Диана Веселинова</v>
      </c>
      <c r="D46" s="17"/>
      <c r="E46" s="34" t="str">
        <f>Данни!B7</f>
        <v>инж. Стоян Иванов</v>
      </c>
      <c r="F46" s="35"/>
    </row>
    <row r="47" spans="1:6" ht="15">
      <c r="A47" s="21"/>
      <c r="C47" s="17"/>
      <c r="D47" s="17"/>
      <c r="E47" s="34"/>
      <c r="F47" s="35"/>
    </row>
    <row r="48" spans="1:6" ht="15">
      <c r="A48" s="21"/>
      <c r="C48" s="17"/>
      <c r="D48" s="17"/>
      <c r="E48" s="34"/>
      <c r="F48" s="35"/>
    </row>
    <row r="49" spans="1:6" ht="15">
      <c r="A49" s="21"/>
      <c r="C49" s="17"/>
      <c r="D49" s="17"/>
      <c r="E49" s="34"/>
      <c r="F49" s="35"/>
    </row>
    <row r="50" spans="1:6" ht="15">
      <c r="A50" s="21"/>
      <c r="C50" s="17"/>
      <c r="D50" s="17"/>
      <c r="E50" s="34"/>
      <c r="F50" s="35"/>
    </row>
    <row r="51" spans="5:6" ht="15">
      <c r="E51" s="35"/>
      <c r="F51" s="35"/>
    </row>
    <row r="52" spans="5:6" ht="15">
      <c r="E52" s="35"/>
      <c r="F52" s="35"/>
    </row>
    <row r="53" spans="5:6" ht="15">
      <c r="E53" s="35"/>
      <c r="F53" s="35"/>
    </row>
    <row r="54" s="1" customFormat="1" ht="15">
      <c r="A54" s="49" t="s">
        <v>172</v>
      </c>
    </row>
    <row r="55" spans="1:6" s="55" customFormat="1" ht="12.75">
      <c r="A55" s="60" t="str">
        <f>Данни!A20</f>
        <v>Междинен финансов отчет към 31 март 2020 година</v>
      </c>
      <c r="E55" s="63"/>
      <c r="F55" s="63">
        <v>2</v>
      </c>
    </row>
    <row r="56" spans="5:6" ht="15">
      <c r="E56" s="35"/>
      <c r="F56" s="35"/>
    </row>
    <row r="57" spans="5:6" ht="15">
      <c r="E57" s="35"/>
      <c r="F57" s="35"/>
    </row>
    <row r="58" spans="5:6" ht="15">
      <c r="E58" s="35"/>
      <c r="F58" s="35"/>
    </row>
    <row r="59" spans="5:6" ht="15">
      <c r="E59" s="35"/>
      <c r="F59" s="35"/>
    </row>
    <row r="60" spans="5:6" ht="15">
      <c r="E60" s="35"/>
      <c r="F60" s="35"/>
    </row>
    <row r="61" spans="5:6" ht="15">
      <c r="E61" s="35"/>
      <c r="F61" s="35"/>
    </row>
    <row r="62" spans="5:6" ht="15">
      <c r="E62" s="35"/>
      <c r="F62" s="35"/>
    </row>
    <row r="63" spans="5:6" ht="15">
      <c r="E63" s="35"/>
      <c r="F63" s="35"/>
    </row>
    <row r="64" spans="5:6" ht="15">
      <c r="E64" s="35"/>
      <c r="F64" s="35"/>
    </row>
    <row r="65" spans="5:6" ht="15">
      <c r="E65" s="35"/>
      <c r="F65" s="35"/>
    </row>
    <row r="66" spans="5:6" ht="15">
      <c r="E66" s="35"/>
      <c r="F66" s="35"/>
    </row>
    <row r="67" spans="5:6" ht="15">
      <c r="E67" s="35"/>
      <c r="F67" s="35"/>
    </row>
    <row r="68" spans="5:6" ht="15">
      <c r="E68" s="35"/>
      <c r="F68" s="35"/>
    </row>
    <row r="69" spans="5:6" ht="15">
      <c r="E69" s="35"/>
      <c r="F69" s="35"/>
    </row>
    <row r="70" spans="5:6" ht="15">
      <c r="E70" s="35"/>
      <c r="F70" s="35"/>
    </row>
    <row r="71" spans="5:6" ht="15">
      <c r="E71" s="35"/>
      <c r="F71" s="35"/>
    </row>
    <row r="72" spans="5:6" ht="15">
      <c r="E72" s="35"/>
      <c r="F72" s="35"/>
    </row>
    <row r="73" spans="5:6" ht="15">
      <c r="E73" s="35"/>
      <c r="F73" s="35"/>
    </row>
    <row r="74" spans="5:6" ht="15">
      <c r="E74" s="35"/>
      <c r="F74" s="35"/>
    </row>
    <row r="75" spans="5:6" ht="15">
      <c r="E75" s="35"/>
      <c r="F75" s="35"/>
    </row>
    <row r="76" spans="5:6" ht="15">
      <c r="E76" s="35"/>
      <c r="F76" s="35"/>
    </row>
    <row r="77" spans="5:6" ht="15">
      <c r="E77" s="35"/>
      <c r="F77" s="35"/>
    </row>
    <row r="78" spans="5:6" ht="15">
      <c r="E78" s="35"/>
      <c r="F78" s="35"/>
    </row>
    <row r="79" spans="5:6" ht="15">
      <c r="E79" s="35"/>
      <c r="F79" s="35"/>
    </row>
    <row r="80" spans="5:6" ht="15">
      <c r="E80" s="35"/>
      <c r="F80" s="35"/>
    </row>
    <row r="81" spans="5:6" ht="15">
      <c r="E81" s="35"/>
      <c r="F81" s="35"/>
    </row>
    <row r="82" spans="5:6" ht="15">
      <c r="E82" s="35"/>
      <c r="F82" s="35"/>
    </row>
    <row r="83" spans="5:6" ht="15">
      <c r="E83" s="35"/>
      <c r="F83" s="35"/>
    </row>
    <row r="84" spans="5:6" ht="15">
      <c r="E84" s="35"/>
      <c r="F84" s="35"/>
    </row>
    <row r="85" spans="5:6" ht="15">
      <c r="E85" s="35"/>
      <c r="F85" s="35"/>
    </row>
    <row r="86" spans="5:6" ht="15">
      <c r="E86" s="35"/>
      <c r="F86" s="35"/>
    </row>
    <row r="87" spans="5:6" ht="15">
      <c r="E87" s="35"/>
      <c r="F87" s="35"/>
    </row>
    <row r="88" spans="5:6" ht="15">
      <c r="E88" s="35"/>
      <c r="F88" s="35"/>
    </row>
    <row r="89" spans="5:6" ht="15">
      <c r="E89" s="35"/>
      <c r="F89" s="35"/>
    </row>
    <row r="90" spans="5:6" ht="15">
      <c r="E90" s="35"/>
      <c r="F90" s="35"/>
    </row>
    <row r="91" spans="5:6" ht="15">
      <c r="E91" s="35"/>
      <c r="F91" s="35"/>
    </row>
    <row r="92" spans="5:6" ht="15">
      <c r="E92" s="35"/>
      <c r="F92" s="35"/>
    </row>
    <row r="93" spans="5:6" ht="15">
      <c r="E93" s="35"/>
      <c r="F93" s="35"/>
    </row>
    <row r="94" spans="5:6" ht="15">
      <c r="E94" s="35"/>
      <c r="F94" s="35"/>
    </row>
    <row r="95" spans="5:6" ht="15">
      <c r="E95" s="35"/>
      <c r="F95" s="35"/>
    </row>
    <row r="96" spans="5:6" ht="15">
      <c r="E96" s="35"/>
      <c r="F96" s="35"/>
    </row>
    <row r="97" spans="5:6" ht="15">
      <c r="E97" s="35"/>
      <c r="F97" s="35"/>
    </row>
    <row r="98" spans="5:6" ht="15">
      <c r="E98" s="35"/>
      <c r="F98" s="35"/>
    </row>
    <row r="99" spans="5:6" ht="15">
      <c r="E99" s="35"/>
      <c r="F99" s="35"/>
    </row>
    <row r="100" spans="5:6" ht="15">
      <c r="E100" s="35"/>
      <c r="F100" s="35"/>
    </row>
    <row r="101" spans="5:6" ht="15">
      <c r="E101" s="35"/>
      <c r="F101" s="35"/>
    </row>
    <row r="102" spans="5:6" ht="15">
      <c r="E102" s="35"/>
      <c r="F102" s="35"/>
    </row>
    <row r="103" spans="5:6" ht="15">
      <c r="E103" s="35"/>
      <c r="F103" s="35"/>
    </row>
    <row r="104" spans="5:6" ht="15">
      <c r="E104" s="35"/>
      <c r="F104" s="35"/>
    </row>
    <row r="105" spans="5:6" ht="15">
      <c r="E105" s="35"/>
      <c r="F105" s="35"/>
    </row>
    <row r="106" spans="5:6" ht="15">
      <c r="E106" s="35"/>
      <c r="F106" s="35"/>
    </row>
    <row r="107" spans="5:6" ht="15">
      <c r="E107" s="35"/>
      <c r="F107" s="35"/>
    </row>
    <row r="108" spans="5:6" ht="15">
      <c r="E108" s="35"/>
      <c r="F108" s="35"/>
    </row>
    <row r="109" spans="5:6" ht="15">
      <c r="E109" s="35"/>
      <c r="F109" s="35"/>
    </row>
    <row r="110" spans="5:6" ht="15">
      <c r="E110" s="35"/>
      <c r="F110" s="35"/>
    </row>
    <row r="111" spans="5:6" ht="15">
      <c r="E111" s="35"/>
      <c r="F111" s="35"/>
    </row>
    <row r="112" spans="5:6" ht="15">
      <c r="E112" s="35"/>
      <c r="F112" s="35"/>
    </row>
    <row r="113" spans="5:6" ht="15">
      <c r="E113" s="35"/>
      <c r="F113" s="35"/>
    </row>
    <row r="114" spans="5:6" ht="15">
      <c r="E114" s="35"/>
      <c r="F114" s="35"/>
    </row>
    <row r="115" spans="5:6" ht="15">
      <c r="E115" s="35"/>
      <c r="F115" s="35"/>
    </row>
    <row r="116" spans="5:6" ht="15">
      <c r="E116" s="35"/>
      <c r="F116" s="35"/>
    </row>
    <row r="117" spans="5:6" ht="15">
      <c r="E117" s="35"/>
      <c r="F117" s="35"/>
    </row>
    <row r="118" spans="5:6" ht="15">
      <c r="E118" s="35"/>
      <c r="F118" s="35"/>
    </row>
    <row r="119" spans="5:6" ht="15">
      <c r="E119" s="35"/>
      <c r="F119" s="35"/>
    </row>
    <row r="120" spans="5:6" ht="15">
      <c r="E120" s="35"/>
      <c r="F120" s="35"/>
    </row>
    <row r="121" spans="5:6" ht="15">
      <c r="E121" s="35"/>
      <c r="F121" s="35"/>
    </row>
    <row r="122" spans="5:6" ht="15">
      <c r="E122" s="35"/>
      <c r="F122" s="35"/>
    </row>
    <row r="123" spans="5:6" ht="15">
      <c r="E123" s="35"/>
      <c r="F123" s="35"/>
    </row>
    <row r="124" spans="5:6" ht="15">
      <c r="E124" s="35"/>
      <c r="F124" s="35"/>
    </row>
    <row r="125" spans="5:6" ht="15">
      <c r="E125" s="35"/>
      <c r="F125" s="35"/>
    </row>
    <row r="126" spans="5:6" ht="15">
      <c r="E126" s="35"/>
      <c r="F126" s="35"/>
    </row>
    <row r="127" spans="5:6" ht="15">
      <c r="E127" s="35"/>
      <c r="F127" s="35"/>
    </row>
    <row r="128" spans="5:6" ht="15">
      <c r="E128" s="35"/>
      <c r="F128" s="35"/>
    </row>
    <row r="129" spans="5:6" ht="15">
      <c r="E129" s="35"/>
      <c r="F129" s="35"/>
    </row>
    <row r="130" spans="5:6" ht="15">
      <c r="E130" s="35"/>
      <c r="F130" s="35"/>
    </row>
    <row r="131" spans="5:6" ht="15">
      <c r="E131" s="35"/>
      <c r="F131" s="35"/>
    </row>
    <row r="132" spans="5:6" ht="15">
      <c r="E132" s="35"/>
      <c r="F132" s="35"/>
    </row>
    <row r="133" spans="5:6" ht="15">
      <c r="E133" s="35"/>
      <c r="F133" s="35"/>
    </row>
    <row r="134" spans="5:6" ht="15">
      <c r="E134" s="35"/>
      <c r="F134" s="35"/>
    </row>
    <row r="135" spans="5:6" ht="15">
      <c r="E135" s="35"/>
      <c r="F135" s="35"/>
    </row>
    <row r="136" spans="5:6" ht="15">
      <c r="E136" s="35"/>
      <c r="F136" s="35"/>
    </row>
    <row r="137" spans="5:6" ht="15">
      <c r="E137" s="35"/>
      <c r="F137" s="35"/>
    </row>
    <row r="138" spans="5:6" ht="15">
      <c r="E138" s="35"/>
      <c r="F138" s="35"/>
    </row>
    <row r="139" spans="5:6" ht="15">
      <c r="E139" s="35"/>
      <c r="F139" s="35"/>
    </row>
    <row r="140" spans="5:6" ht="15">
      <c r="E140" s="35"/>
      <c r="F140" s="35"/>
    </row>
    <row r="141" spans="5:6" ht="15">
      <c r="E141" s="35"/>
      <c r="F141" s="35"/>
    </row>
    <row r="142" spans="5:6" ht="15">
      <c r="E142" s="35"/>
      <c r="F142" s="35"/>
    </row>
    <row r="143" spans="5:6" ht="15">
      <c r="E143" s="35"/>
      <c r="F143" s="35"/>
    </row>
    <row r="144" spans="5:6" ht="15">
      <c r="E144" s="35"/>
      <c r="F144" s="35"/>
    </row>
    <row r="145" spans="5:6" ht="15">
      <c r="E145" s="35"/>
      <c r="F145" s="35"/>
    </row>
    <row r="146" spans="5:6" ht="15">
      <c r="E146" s="35"/>
      <c r="F146" s="35"/>
    </row>
    <row r="147" spans="5:6" ht="15">
      <c r="E147" s="35"/>
      <c r="F147" s="35"/>
    </row>
    <row r="148" spans="5:6" ht="15">
      <c r="E148" s="35"/>
      <c r="F148" s="35"/>
    </row>
    <row r="149" spans="5:6" ht="15">
      <c r="E149" s="35"/>
      <c r="F149" s="35"/>
    </row>
    <row r="150" spans="5:6" ht="15">
      <c r="E150" s="35"/>
      <c r="F150" s="35"/>
    </row>
    <row r="151" spans="5:6" ht="15">
      <c r="E151" s="35"/>
      <c r="F151" s="35"/>
    </row>
    <row r="152" spans="5:6" ht="15">
      <c r="E152" s="35"/>
      <c r="F152" s="35"/>
    </row>
    <row r="153" spans="5:6" ht="15">
      <c r="E153" s="35"/>
      <c r="F153" s="35"/>
    </row>
    <row r="154" spans="5:6" ht="15">
      <c r="E154" s="35"/>
      <c r="F154" s="35"/>
    </row>
    <row r="155" spans="5:6" ht="15">
      <c r="E155" s="35"/>
      <c r="F155" s="35"/>
    </row>
    <row r="156" spans="5:6" ht="15">
      <c r="E156" s="35"/>
      <c r="F156" s="35"/>
    </row>
    <row r="157" spans="5:6" ht="15">
      <c r="E157" s="35"/>
      <c r="F157" s="35"/>
    </row>
    <row r="158" spans="5:6" ht="15">
      <c r="E158" s="35"/>
      <c r="F158" s="35"/>
    </row>
    <row r="159" spans="5:6" ht="15">
      <c r="E159" s="35"/>
      <c r="F159" s="35"/>
    </row>
    <row r="160" spans="5:6" ht="15">
      <c r="E160" s="35"/>
      <c r="F160" s="35"/>
    </row>
    <row r="161" spans="5:6" ht="15">
      <c r="E161" s="35"/>
      <c r="F161" s="35"/>
    </row>
    <row r="162" spans="5:6" ht="15">
      <c r="E162" s="35"/>
      <c r="F162" s="35"/>
    </row>
    <row r="163" spans="5:6" ht="15">
      <c r="E163" s="35"/>
      <c r="F163" s="35"/>
    </row>
    <row r="164" spans="5:6" ht="15">
      <c r="E164" s="35"/>
      <c r="F164" s="35"/>
    </row>
    <row r="165" spans="5:6" ht="15">
      <c r="E165" s="35"/>
      <c r="F165" s="35"/>
    </row>
    <row r="166" spans="5:6" ht="15">
      <c r="E166" s="35"/>
      <c r="F166" s="35"/>
    </row>
    <row r="167" spans="5:6" ht="15">
      <c r="E167" s="35"/>
      <c r="F167" s="35"/>
    </row>
    <row r="168" spans="5:6" ht="15">
      <c r="E168" s="35"/>
      <c r="F168" s="35"/>
    </row>
    <row r="169" spans="5:6" ht="15">
      <c r="E169" s="35"/>
      <c r="F169" s="35"/>
    </row>
    <row r="170" spans="5:6" ht="15">
      <c r="E170" s="35"/>
      <c r="F170" s="35"/>
    </row>
    <row r="171" spans="5:6" ht="15">
      <c r="E171" s="35"/>
      <c r="F171" s="35"/>
    </row>
    <row r="172" spans="5:6" ht="15">
      <c r="E172" s="35"/>
      <c r="F172" s="35"/>
    </row>
    <row r="173" spans="5:6" ht="15">
      <c r="E173" s="35"/>
      <c r="F173" s="35"/>
    </row>
    <row r="174" spans="5:6" ht="15">
      <c r="E174" s="35"/>
      <c r="F174" s="35"/>
    </row>
    <row r="175" spans="5:6" ht="15">
      <c r="E175" s="35"/>
      <c r="F175" s="35"/>
    </row>
    <row r="176" spans="5:6" ht="15">
      <c r="E176" s="35"/>
      <c r="F176" s="35"/>
    </row>
    <row r="177" spans="5:6" ht="15">
      <c r="E177" s="35"/>
      <c r="F177" s="35"/>
    </row>
    <row r="178" spans="5:6" ht="15">
      <c r="E178" s="35"/>
      <c r="F178" s="35"/>
    </row>
    <row r="179" spans="5:6" ht="15">
      <c r="E179" s="35"/>
      <c r="F179" s="35"/>
    </row>
    <row r="180" spans="5:6" ht="15">
      <c r="E180" s="35"/>
      <c r="F180" s="35"/>
    </row>
    <row r="181" spans="5:6" ht="15">
      <c r="E181" s="35"/>
      <c r="F181" s="35"/>
    </row>
    <row r="182" spans="5:6" ht="15">
      <c r="E182" s="35"/>
      <c r="F182" s="35"/>
    </row>
    <row r="183" spans="5:6" ht="15">
      <c r="E183" s="35"/>
      <c r="F183" s="35"/>
    </row>
    <row r="184" spans="5:6" ht="15">
      <c r="E184" s="35"/>
      <c r="F184" s="35"/>
    </row>
    <row r="185" spans="5:6" ht="15">
      <c r="E185" s="35"/>
      <c r="F185" s="35"/>
    </row>
    <row r="186" spans="5:6" ht="15">
      <c r="E186" s="35"/>
      <c r="F186" s="35"/>
    </row>
    <row r="187" spans="5:6" ht="15">
      <c r="E187" s="35"/>
      <c r="F187" s="35"/>
    </row>
    <row r="188" spans="5:6" ht="15">
      <c r="E188" s="35"/>
      <c r="F188" s="35"/>
    </row>
    <row r="189" spans="5:6" ht="15">
      <c r="E189" s="35"/>
      <c r="F189" s="35"/>
    </row>
    <row r="190" spans="5:6" ht="15">
      <c r="E190" s="35"/>
      <c r="F190" s="35"/>
    </row>
    <row r="191" spans="5:6" ht="15">
      <c r="E191" s="35"/>
      <c r="F191" s="35"/>
    </row>
    <row r="192" spans="5:6" ht="15">
      <c r="E192" s="35"/>
      <c r="F192" s="35"/>
    </row>
    <row r="193" spans="5:6" ht="15">
      <c r="E193" s="35"/>
      <c r="F193" s="35"/>
    </row>
    <row r="194" spans="5:6" ht="15">
      <c r="E194" s="35"/>
      <c r="F194" s="35"/>
    </row>
    <row r="195" spans="5:6" ht="15">
      <c r="E195" s="35"/>
      <c r="F195" s="35"/>
    </row>
    <row r="196" spans="5:6" ht="15">
      <c r="E196" s="35"/>
      <c r="F196" s="35"/>
    </row>
    <row r="197" spans="5:6" ht="15">
      <c r="E197" s="35"/>
      <c r="F197" s="35"/>
    </row>
    <row r="198" spans="5:6" ht="15">
      <c r="E198" s="35"/>
      <c r="F198" s="35"/>
    </row>
    <row r="199" spans="5:6" ht="15">
      <c r="E199" s="35"/>
      <c r="F199" s="35"/>
    </row>
    <row r="200" spans="5:6" ht="15">
      <c r="E200" s="35"/>
      <c r="F200" s="35"/>
    </row>
    <row r="201" spans="5:6" ht="15">
      <c r="E201" s="35"/>
      <c r="F201" s="35"/>
    </row>
    <row r="202" spans="5:6" ht="15">
      <c r="E202" s="35"/>
      <c r="F202" s="35"/>
    </row>
    <row r="203" spans="5:6" ht="15">
      <c r="E203" s="35"/>
      <c r="F203" s="35"/>
    </row>
    <row r="204" spans="5:6" ht="15">
      <c r="E204" s="35"/>
      <c r="F204" s="35"/>
    </row>
    <row r="205" spans="5:6" ht="15">
      <c r="E205" s="35"/>
      <c r="F205" s="35"/>
    </row>
    <row r="206" spans="5:6" ht="15">
      <c r="E206" s="35"/>
      <c r="F206" s="35"/>
    </row>
    <row r="207" spans="5:6" ht="15">
      <c r="E207" s="35"/>
      <c r="F207" s="35"/>
    </row>
    <row r="208" spans="5:6" ht="15">
      <c r="E208" s="35"/>
      <c r="F208" s="35"/>
    </row>
    <row r="209" spans="5:6" ht="15">
      <c r="E209" s="35"/>
      <c r="F209" s="35"/>
    </row>
    <row r="210" spans="5:6" ht="15">
      <c r="E210" s="35"/>
      <c r="F210" s="35"/>
    </row>
    <row r="211" spans="5:6" ht="15">
      <c r="E211" s="35"/>
      <c r="F211" s="35"/>
    </row>
    <row r="212" spans="5:6" ht="15">
      <c r="E212" s="35"/>
      <c r="F212" s="35"/>
    </row>
    <row r="213" spans="5:6" ht="15">
      <c r="E213" s="35"/>
      <c r="F213" s="35"/>
    </row>
    <row r="214" spans="5:6" ht="15">
      <c r="E214" s="35"/>
      <c r="F214" s="35"/>
    </row>
    <row r="215" spans="5:6" ht="15">
      <c r="E215" s="35"/>
      <c r="F215" s="35"/>
    </row>
    <row r="216" spans="5:6" ht="15">
      <c r="E216" s="35"/>
      <c r="F216" s="35"/>
    </row>
    <row r="217" spans="5:6" ht="15">
      <c r="E217" s="35"/>
      <c r="F217" s="35"/>
    </row>
    <row r="218" spans="5:6" ht="15">
      <c r="E218" s="35"/>
      <c r="F218" s="35"/>
    </row>
    <row r="219" spans="5:6" ht="15">
      <c r="E219" s="35"/>
      <c r="F219" s="35"/>
    </row>
    <row r="220" spans="5:6" ht="15">
      <c r="E220" s="35"/>
      <c r="F220" s="35"/>
    </row>
    <row r="221" spans="5:6" ht="15">
      <c r="E221" s="35"/>
      <c r="F221" s="35"/>
    </row>
    <row r="222" spans="5:6" ht="15">
      <c r="E222" s="35"/>
      <c r="F222" s="35"/>
    </row>
    <row r="223" spans="5:6" ht="15">
      <c r="E223" s="35"/>
      <c r="F223" s="35"/>
    </row>
    <row r="224" spans="5:6" ht="15">
      <c r="E224" s="35"/>
      <c r="F224" s="35"/>
    </row>
    <row r="225" spans="5:6" ht="15">
      <c r="E225" s="35"/>
      <c r="F225" s="35"/>
    </row>
    <row r="226" spans="5:6" ht="15">
      <c r="E226" s="35"/>
      <c r="F226" s="35"/>
    </row>
    <row r="227" spans="5:6" ht="15">
      <c r="E227" s="35"/>
      <c r="F227" s="35"/>
    </row>
    <row r="228" spans="5:6" ht="15">
      <c r="E228" s="35"/>
      <c r="F228" s="35"/>
    </row>
    <row r="229" spans="5:6" ht="15">
      <c r="E229" s="35"/>
      <c r="F229" s="35"/>
    </row>
    <row r="230" spans="5:6" ht="15">
      <c r="E230" s="35"/>
      <c r="F230" s="35"/>
    </row>
    <row r="231" spans="5:6" ht="15">
      <c r="E231" s="35"/>
      <c r="F231" s="35"/>
    </row>
    <row r="232" spans="5:6" ht="15">
      <c r="E232" s="35"/>
      <c r="F232" s="35"/>
    </row>
    <row r="233" spans="5:6" ht="15">
      <c r="E233" s="35"/>
      <c r="F233" s="35"/>
    </row>
    <row r="234" spans="5:6" ht="15">
      <c r="E234" s="35"/>
      <c r="F234" s="35"/>
    </row>
    <row r="235" spans="5:6" ht="15">
      <c r="E235" s="35"/>
      <c r="F235" s="35"/>
    </row>
    <row r="236" spans="5:6" ht="15">
      <c r="E236" s="35"/>
      <c r="F236" s="35"/>
    </row>
    <row r="237" spans="5:6" ht="15">
      <c r="E237" s="35"/>
      <c r="F237" s="35"/>
    </row>
    <row r="238" spans="5:6" ht="15">
      <c r="E238" s="35"/>
      <c r="F238" s="35"/>
    </row>
    <row r="239" spans="5:6" ht="15">
      <c r="E239" s="35"/>
      <c r="F239" s="35"/>
    </row>
    <row r="240" spans="5:6" ht="15">
      <c r="E240" s="35"/>
      <c r="F240" s="35"/>
    </row>
    <row r="241" spans="5:6" ht="15">
      <c r="E241" s="35"/>
      <c r="F241" s="35"/>
    </row>
    <row r="242" spans="5:6" ht="15">
      <c r="E242" s="35"/>
      <c r="F242" s="35"/>
    </row>
    <row r="243" spans="5:6" ht="15">
      <c r="E243" s="35"/>
      <c r="F243" s="35"/>
    </row>
    <row r="244" spans="5:6" ht="15">
      <c r="E244" s="35"/>
      <c r="F244" s="35"/>
    </row>
    <row r="245" spans="5:6" ht="15">
      <c r="E245" s="35"/>
      <c r="F245" s="35"/>
    </row>
    <row r="246" spans="5:6" ht="15">
      <c r="E246" s="35"/>
      <c r="F246" s="35"/>
    </row>
    <row r="247" spans="5:6" ht="15">
      <c r="E247" s="35"/>
      <c r="F247" s="35"/>
    </row>
    <row r="248" spans="5:6" ht="15">
      <c r="E248" s="35"/>
      <c r="F248" s="35"/>
    </row>
    <row r="249" spans="5:6" ht="15">
      <c r="E249" s="35"/>
      <c r="F249" s="35"/>
    </row>
    <row r="250" spans="5:6" ht="15">
      <c r="E250" s="35"/>
      <c r="F250" s="35"/>
    </row>
    <row r="251" spans="5:6" ht="15">
      <c r="E251" s="35"/>
      <c r="F251" s="35"/>
    </row>
    <row r="252" spans="5:6" ht="15">
      <c r="E252" s="35"/>
      <c r="F252" s="35"/>
    </row>
    <row r="253" spans="5:6" ht="15">
      <c r="E253" s="35"/>
      <c r="F253" s="35"/>
    </row>
    <row r="254" spans="5:6" ht="15">
      <c r="E254" s="35"/>
      <c r="F254" s="35"/>
    </row>
    <row r="255" spans="5:6" ht="15">
      <c r="E255" s="35"/>
      <c r="F255" s="35"/>
    </row>
    <row r="256" spans="5:6" ht="15">
      <c r="E256" s="35"/>
      <c r="F256" s="35"/>
    </row>
    <row r="257" spans="5:6" ht="15">
      <c r="E257" s="35"/>
      <c r="F257" s="35"/>
    </row>
    <row r="258" spans="5:6" ht="15">
      <c r="E258" s="35"/>
      <c r="F258" s="35"/>
    </row>
    <row r="259" spans="5:6" ht="15">
      <c r="E259" s="35"/>
      <c r="F259" s="35"/>
    </row>
    <row r="260" spans="5:6" ht="15">
      <c r="E260" s="35"/>
      <c r="F260" s="35"/>
    </row>
    <row r="261" spans="5:6" ht="15">
      <c r="E261" s="35"/>
      <c r="F261" s="35"/>
    </row>
    <row r="262" spans="5:6" ht="15">
      <c r="E262" s="35"/>
      <c r="F262" s="35"/>
    </row>
    <row r="263" spans="5:6" ht="15">
      <c r="E263" s="35"/>
      <c r="F263" s="35"/>
    </row>
    <row r="264" spans="5:6" ht="15">
      <c r="E264" s="35"/>
      <c r="F264" s="35"/>
    </row>
    <row r="265" spans="5:6" ht="15">
      <c r="E265" s="35"/>
      <c r="F265" s="35"/>
    </row>
    <row r="266" spans="5:6" ht="15">
      <c r="E266" s="35"/>
      <c r="F266" s="35"/>
    </row>
    <row r="267" spans="5:6" ht="15">
      <c r="E267" s="35"/>
      <c r="F267" s="35"/>
    </row>
    <row r="268" spans="5:6" ht="15">
      <c r="E268" s="35"/>
      <c r="F268" s="35"/>
    </row>
    <row r="269" spans="5:6" ht="15">
      <c r="E269" s="35"/>
      <c r="F269" s="35"/>
    </row>
    <row r="270" spans="5:6" ht="15">
      <c r="E270" s="35"/>
      <c r="F270" s="35"/>
    </row>
    <row r="271" spans="5:6" ht="15">
      <c r="E271" s="35"/>
      <c r="F271" s="35"/>
    </row>
    <row r="272" spans="5:6" ht="15">
      <c r="E272" s="35"/>
      <c r="F272" s="35"/>
    </row>
    <row r="273" spans="5:6" ht="15">
      <c r="E273" s="35"/>
      <c r="F273" s="35"/>
    </row>
    <row r="274" spans="5:6" ht="15">
      <c r="E274" s="35"/>
      <c r="F274" s="35"/>
    </row>
    <row r="275" spans="5:6" ht="15">
      <c r="E275" s="35"/>
      <c r="F275" s="35"/>
    </row>
    <row r="276" spans="5:6" ht="15">
      <c r="E276" s="35"/>
      <c r="F276" s="35"/>
    </row>
    <row r="277" spans="5:6" ht="15">
      <c r="E277" s="35"/>
      <c r="F277" s="35"/>
    </row>
    <row r="278" spans="5:6" ht="15">
      <c r="E278" s="35"/>
      <c r="F278" s="35"/>
    </row>
    <row r="279" spans="5:6" ht="15">
      <c r="E279" s="35"/>
      <c r="F279" s="35"/>
    </row>
    <row r="280" spans="5:6" ht="15">
      <c r="E280" s="35"/>
      <c r="F280" s="35"/>
    </row>
    <row r="281" spans="5:6" ht="15">
      <c r="E281" s="35"/>
      <c r="F281" s="35"/>
    </row>
    <row r="282" spans="5:6" ht="15">
      <c r="E282" s="35"/>
      <c r="F282" s="35"/>
    </row>
    <row r="283" spans="5:6" ht="15">
      <c r="E283" s="35"/>
      <c r="F283" s="35"/>
    </row>
    <row r="284" spans="5:6" ht="15">
      <c r="E284" s="35"/>
      <c r="F284" s="35"/>
    </row>
    <row r="285" spans="5:6" ht="15">
      <c r="E285" s="35"/>
      <c r="F285" s="35"/>
    </row>
    <row r="286" spans="5:6" ht="15">
      <c r="E286" s="35"/>
      <c r="F286" s="35"/>
    </row>
    <row r="287" spans="5:6" ht="15">
      <c r="E287" s="35"/>
      <c r="F287" s="35"/>
    </row>
    <row r="288" spans="5:6" ht="15">
      <c r="E288" s="35"/>
      <c r="F288" s="35"/>
    </row>
    <row r="289" spans="5:6" ht="15">
      <c r="E289" s="35"/>
      <c r="F289" s="35"/>
    </row>
    <row r="290" spans="5:6" ht="15">
      <c r="E290" s="35"/>
      <c r="F290" s="35"/>
    </row>
    <row r="291" spans="5:6" ht="15">
      <c r="E291" s="35"/>
      <c r="F291" s="35"/>
    </row>
    <row r="292" spans="5:6" ht="15">
      <c r="E292" s="35"/>
      <c r="F292" s="35"/>
    </row>
    <row r="293" spans="5:6" ht="15">
      <c r="E293" s="35"/>
      <c r="F293" s="35"/>
    </row>
    <row r="294" spans="5:6" ht="15">
      <c r="E294" s="35"/>
      <c r="F294" s="35"/>
    </row>
    <row r="295" spans="5:6" ht="15">
      <c r="E295" s="35"/>
      <c r="F295" s="35"/>
    </row>
    <row r="296" spans="5:6" ht="15">
      <c r="E296" s="35"/>
      <c r="F296" s="35"/>
    </row>
    <row r="297" spans="5:6" ht="15">
      <c r="E297" s="35"/>
      <c r="F297" s="35"/>
    </row>
    <row r="298" spans="5:6" ht="15">
      <c r="E298" s="35"/>
      <c r="F298" s="35"/>
    </row>
    <row r="299" spans="5:6" ht="15">
      <c r="E299" s="35"/>
      <c r="F299" s="35"/>
    </row>
    <row r="300" spans="5:6" ht="15">
      <c r="E300" s="35"/>
      <c r="F300" s="35"/>
    </row>
    <row r="301" spans="5:6" ht="15">
      <c r="E301" s="35"/>
      <c r="F301" s="35"/>
    </row>
    <row r="302" spans="5:6" ht="15">
      <c r="E302" s="35"/>
      <c r="F302" s="35"/>
    </row>
    <row r="303" spans="5:6" ht="15">
      <c r="E303" s="35"/>
      <c r="F303" s="35"/>
    </row>
    <row r="304" spans="5:6" ht="15">
      <c r="E304" s="35"/>
      <c r="F304" s="35"/>
    </row>
    <row r="305" spans="5:6" ht="15">
      <c r="E305" s="35"/>
      <c r="F305" s="35"/>
    </row>
    <row r="306" spans="5:6" ht="15">
      <c r="E306" s="35"/>
      <c r="F306" s="35"/>
    </row>
    <row r="307" spans="5:6" ht="15">
      <c r="E307" s="35"/>
      <c r="F307" s="35"/>
    </row>
    <row r="308" spans="5:6" ht="15">
      <c r="E308" s="35"/>
      <c r="F308" s="35"/>
    </row>
    <row r="309" spans="5:6" ht="15">
      <c r="E309" s="35"/>
      <c r="F309" s="35"/>
    </row>
    <row r="310" spans="5:6" ht="15">
      <c r="E310" s="35"/>
      <c r="F310" s="35"/>
    </row>
    <row r="311" spans="5:6" ht="15">
      <c r="E311" s="35"/>
      <c r="F311" s="35"/>
    </row>
  </sheetData>
  <sheetProtection/>
  <mergeCells count="7">
    <mergeCell ref="D11:D12"/>
    <mergeCell ref="E11:F11"/>
    <mergeCell ref="A7:F7"/>
    <mergeCell ref="A8:F8"/>
    <mergeCell ref="A9:F9"/>
    <mergeCell ref="A11:A12"/>
    <mergeCell ref="B11:C11"/>
  </mergeCells>
  <printOptions horizontalCentered="1"/>
  <pageMargins left="0.7874015748031497" right="0.5905511811023623" top="0.7874015748031497" bottom="0.5905511811023623" header="0.3937007874015748" footer="0.3937007874015748"/>
  <pageSetup horizontalDpi="300" verticalDpi="300" orientation="portrait" paperSize="9" scale="75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F59"/>
  <sheetViews>
    <sheetView zoomScale="85" zoomScaleNormal="85" zoomScalePageLayoutView="0" workbookViewId="0" topLeftCell="A1">
      <selection activeCell="B16" sqref="B16:L29"/>
    </sheetView>
  </sheetViews>
  <sheetFormatPr defaultColWidth="9.140625" defaultRowHeight="12.75"/>
  <cols>
    <col min="1" max="1" width="37.8515625" style="7" customWidth="1"/>
    <col min="2" max="2" width="12.7109375" style="7" customWidth="1"/>
    <col min="3" max="3" width="9.8515625" style="7" hidden="1" customWidth="1"/>
    <col min="4" max="4" width="11.28125" style="7" hidden="1" customWidth="1"/>
    <col min="5" max="5" width="12.7109375" style="7" customWidth="1"/>
    <col min="6" max="7" width="13.57421875" style="7" hidden="1" customWidth="1"/>
    <col min="8" max="8" width="12.7109375" style="7" customWidth="1"/>
    <col min="9" max="9" width="14.8515625" style="7" hidden="1" customWidth="1"/>
    <col min="10" max="10" width="15.7109375" style="7" customWidth="1"/>
    <col min="11" max="11" width="12.7109375" style="7" customWidth="1"/>
    <col min="12" max="12" width="13.8515625" style="7" customWidth="1"/>
    <col min="13" max="16384" width="9.140625" style="7" customWidth="1"/>
  </cols>
  <sheetData>
    <row r="2" ht="20.25">
      <c r="A2" s="68" t="str">
        <f>Данни!B2</f>
        <v>Водоснабдяване - Дунав ЕООД</v>
      </c>
    </row>
    <row r="3" ht="4.5" customHeight="1"/>
    <row r="4" spans="1:12" ht="15">
      <c r="A4" s="52" t="str">
        <f>Данни!B3</f>
        <v>гр. Разград, ул. Сливница № 3 А</v>
      </c>
      <c r="B4" s="18"/>
      <c r="C4" s="18"/>
      <c r="D4" s="18"/>
      <c r="E4" s="18"/>
      <c r="F4" s="18"/>
      <c r="G4" s="18"/>
      <c r="H4" s="18"/>
      <c r="I4" s="17"/>
      <c r="J4" s="17"/>
      <c r="K4" s="17"/>
      <c r="L4" s="17"/>
    </row>
    <row r="5" spans="1:240" s="56" customFormat="1" ht="4.5" customHeight="1">
      <c r="A5" s="53" t="s">
        <v>176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</row>
    <row r="6" spans="1:240" s="56" customFormat="1" ht="15" customHeight="1">
      <c r="A6" s="53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</row>
    <row r="7" spans="1:240" s="56" customFormat="1" ht="15" customHeight="1">
      <c r="A7" s="53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</row>
    <row r="8" spans="1:12" ht="15" customHeight="1">
      <c r="A8" s="6"/>
      <c r="B8" s="18"/>
      <c r="C8" s="18"/>
      <c r="D8" s="18"/>
      <c r="E8" s="18"/>
      <c r="F8" s="18"/>
      <c r="G8" s="18"/>
      <c r="H8" s="18"/>
      <c r="I8" s="17"/>
      <c r="J8" s="17"/>
      <c r="K8" s="17"/>
      <c r="L8" s="17"/>
    </row>
    <row r="9" spans="1:12" ht="15.75">
      <c r="A9" s="164" t="s">
        <v>144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4.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ht="15">
      <c r="A11" s="165" t="str">
        <f>Данни!B5</f>
        <v>01.01.2020-31.03.2020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9" t="s">
        <v>20</v>
      </c>
    </row>
    <row r="14" spans="1:12" ht="45" customHeight="1">
      <c r="A14" s="170" t="s">
        <v>21</v>
      </c>
      <c r="B14" s="168" t="s">
        <v>22</v>
      </c>
      <c r="C14" s="168" t="s">
        <v>23</v>
      </c>
      <c r="D14" s="168" t="s">
        <v>24</v>
      </c>
      <c r="E14" s="168" t="s">
        <v>165</v>
      </c>
      <c r="F14" s="107"/>
      <c r="G14" s="107"/>
      <c r="H14" s="168" t="s">
        <v>29</v>
      </c>
      <c r="I14" s="108" t="s">
        <v>25</v>
      </c>
      <c r="J14" s="41" t="s">
        <v>25</v>
      </c>
      <c r="K14" s="168" t="s">
        <v>114</v>
      </c>
      <c r="L14" s="168" t="s">
        <v>26</v>
      </c>
    </row>
    <row r="15" spans="1:12" ht="45" customHeight="1">
      <c r="A15" s="170"/>
      <c r="B15" s="168"/>
      <c r="C15" s="168"/>
      <c r="D15" s="168"/>
      <c r="E15" s="168"/>
      <c r="F15" s="41" t="s">
        <v>27</v>
      </c>
      <c r="G15" s="41" t="s">
        <v>28</v>
      </c>
      <c r="H15" s="168"/>
      <c r="I15" s="41" t="s">
        <v>30</v>
      </c>
      <c r="J15" s="41" t="s">
        <v>166</v>
      </c>
      <c r="K15" s="168"/>
      <c r="L15" s="168"/>
    </row>
    <row r="16" spans="1:12" ht="30" customHeight="1">
      <c r="A16" s="10" t="s">
        <v>31</v>
      </c>
      <c r="B16" s="145">
        <v>1105</v>
      </c>
      <c r="C16" s="145"/>
      <c r="D16" s="145"/>
      <c r="E16" s="145">
        <v>972</v>
      </c>
      <c r="F16" s="145"/>
      <c r="G16" s="145"/>
      <c r="H16" s="145">
        <v>2146</v>
      </c>
      <c r="I16" s="145">
        <v>0</v>
      </c>
      <c r="J16" s="145">
        <v>595</v>
      </c>
      <c r="K16" s="145">
        <v>-336</v>
      </c>
      <c r="L16" s="145">
        <f>SUM(B16:K16)</f>
        <v>4482</v>
      </c>
    </row>
    <row r="17" spans="1:12" ht="30" customHeight="1" hidden="1">
      <c r="A17" s="12" t="s">
        <v>32</v>
      </c>
      <c r="B17" s="126">
        <v>0</v>
      </c>
      <c r="C17" s="126"/>
      <c r="D17" s="126"/>
      <c r="E17" s="126">
        <v>0</v>
      </c>
      <c r="F17" s="126"/>
      <c r="G17" s="126"/>
      <c r="H17" s="126">
        <v>0</v>
      </c>
      <c r="I17" s="126">
        <v>0</v>
      </c>
      <c r="J17" s="126">
        <v>0</v>
      </c>
      <c r="K17" s="126">
        <v>0</v>
      </c>
      <c r="L17" s="130">
        <f>SUM(B17:K17)</f>
        <v>0</v>
      </c>
    </row>
    <row r="18" spans="1:12" ht="14.25" customHeight="1" hidden="1">
      <c r="A18" s="19" t="s">
        <v>33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>
        <f>SUM(B18:K18)</f>
        <v>0</v>
      </c>
    </row>
    <row r="19" spans="1:12" ht="30" customHeight="1">
      <c r="A19" s="20" t="s">
        <v>135</v>
      </c>
      <c r="B19" s="130">
        <f aca="true" t="shared" si="0" ref="B19:L19">B16+B17+B18</f>
        <v>1105</v>
      </c>
      <c r="C19" s="130">
        <f t="shared" si="0"/>
        <v>0</v>
      </c>
      <c r="D19" s="130">
        <f t="shared" si="0"/>
        <v>0</v>
      </c>
      <c r="E19" s="130">
        <f t="shared" si="0"/>
        <v>972</v>
      </c>
      <c r="F19" s="130">
        <f t="shared" si="0"/>
        <v>0</v>
      </c>
      <c r="G19" s="130">
        <f t="shared" si="0"/>
        <v>0</v>
      </c>
      <c r="H19" s="130">
        <f t="shared" si="0"/>
        <v>2146</v>
      </c>
      <c r="I19" s="130">
        <f t="shared" si="0"/>
        <v>0</v>
      </c>
      <c r="J19" s="130">
        <f t="shared" si="0"/>
        <v>595</v>
      </c>
      <c r="K19" s="130">
        <f t="shared" si="0"/>
        <v>-336</v>
      </c>
      <c r="L19" s="130">
        <f t="shared" si="0"/>
        <v>4482</v>
      </c>
    </row>
    <row r="20" spans="1:12" ht="30" hidden="1">
      <c r="A20" s="12" t="s">
        <v>34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30">
        <f aca="true" t="shared" si="1" ref="L20:L26">SUM(B20:K20)</f>
        <v>0</v>
      </c>
    </row>
    <row r="21" spans="1:12" ht="15" hidden="1">
      <c r="A21" s="12" t="s">
        <v>35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30">
        <f t="shared" si="1"/>
        <v>0</v>
      </c>
    </row>
    <row r="22" spans="1:12" ht="15" hidden="1">
      <c r="A22" s="12" t="s">
        <v>36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30">
        <f t="shared" si="1"/>
        <v>0</v>
      </c>
    </row>
    <row r="23" spans="1:12" ht="19.5" customHeight="1">
      <c r="A23" s="12" t="s">
        <v>136</v>
      </c>
      <c r="B23" s="126">
        <v>0</v>
      </c>
      <c r="C23" s="126"/>
      <c r="D23" s="126"/>
      <c r="E23" s="126">
        <v>0</v>
      </c>
      <c r="F23" s="126"/>
      <c r="G23" s="126"/>
      <c r="H23" s="126">
        <v>0</v>
      </c>
      <c r="I23" s="126">
        <v>0</v>
      </c>
      <c r="J23" s="126">
        <v>0</v>
      </c>
      <c r="K23" s="130">
        <v>-142</v>
      </c>
      <c r="L23" s="130">
        <f t="shared" si="1"/>
        <v>-142</v>
      </c>
    </row>
    <row r="24" spans="1:12" ht="19.5" customHeight="1">
      <c r="A24" s="12" t="s">
        <v>137</v>
      </c>
      <c r="B24" s="126">
        <v>0</v>
      </c>
      <c r="C24" s="126"/>
      <c r="D24" s="126"/>
      <c r="E24" s="126">
        <v>0</v>
      </c>
      <c r="F24" s="126"/>
      <c r="G24" s="126"/>
      <c r="H24" s="126">
        <v>0</v>
      </c>
      <c r="I24" s="126">
        <v>0</v>
      </c>
      <c r="J24" s="126"/>
      <c r="K24" s="126"/>
      <c r="L24" s="130">
        <f t="shared" si="1"/>
        <v>0</v>
      </c>
    </row>
    <row r="25" spans="1:12" ht="27" customHeight="1" hidden="1">
      <c r="A25" s="12" t="s">
        <v>37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30">
        <f t="shared" si="1"/>
        <v>0</v>
      </c>
    </row>
    <row r="26" spans="1:12" ht="27" customHeight="1" hidden="1">
      <c r="A26" s="12" t="s">
        <v>38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30">
        <f t="shared" si="1"/>
        <v>0</v>
      </c>
    </row>
    <row r="27" spans="1:12" ht="27" customHeight="1">
      <c r="A27" s="10" t="s">
        <v>179</v>
      </c>
      <c r="B27" s="130">
        <f>B19+B20+B23+B24+B26</f>
        <v>1105</v>
      </c>
      <c r="C27" s="130">
        <f aca="true" t="shared" si="2" ref="C27:K27">C19+C20+C23+C24+C26</f>
        <v>0</v>
      </c>
      <c r="D27" s="130">
        <f t="shared" si="2"/>
        <v>0</v>
      </c>
      <c r="E27" s="130">
        <f t="shared" si="2"/>
        <v>972</v>
      </c>
      <c r="F27" s="130">
        <f t="shared" si="2"/>
        <v>0</v>
      </c>
      <c r="G27" s="130">
        <f t="shared" si="2"/>
        <v>0</v>
      </c>
      <c r="H27" s="130">
        <f t="shared" si="2"/>
        <v>2146</v>
      </c>
      <c r="I27" s="130">
        <f t="shared" si="2"/>
        <v>0</v>
      </c>
      <c r="J27" s="130">
        <f t="shared" si="2"/>
        <v>595</v>
      </c>
      <c r="K27" s="130">
        <f t="shared" si="2"/>
        <v>-478</v>
      </c>
      <c r="L27" s="130">
        <f>L19+L20+L23+L24+L26</f>
        <v>4340</v>
      </c>
    </row>
    <row r="28" spans="1:12" ht="45" hidden="1">
      <c r="A28" s="12" t="s">
        <v>96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30">
        <f>SUM(B28:K28)</f>
        <v>0</v>
      </c>
    </row>
    <row r="29" spans="1:12" ht="30" customHeight="1">
      <c r="A29" s="20" t="s">
        <v>180</v>
      </c>
      <c r="B29" s="130">
        <f aca="true" t="shared" si="3" ref="B29:L29">B27+B28</f>
        <v>1105</v>
      </c>
      <c r="C29" s="130">
        <f t="shared" si="3"/>
        <v>0</v>
      </c>
      <c r="D29" s="130">
        <f t="shared" si="3"/>
        <v>0</v>
      </c>
      <c r="E29" s="130">
        <f t="shared" si="3"/>
        <v>972</v>
      </c>
      <c r="F29" s="130">
        <f t="shared" si="3"/>
        <v>0</v>
      </c>
      <c r="G29" s="130">
        <f t="shared" si="3"/>
        <v>0</v>
      </c>
      <c r="H29" s="130">
        <f t="shared" si="3"/>
        <v>2146</v>
      </c>
      <c r="I29" s="130">
        <f t="shared" si="3"/>
        <v>0</v>
      </c>
      <c r="J29" s="130">
        <f t="shared" si="3"/>
        <v>595</v>
      </c>
      <c r="K29" s="130">
        <f t="shared" si="3"/>
        <v>-478</v>
      </c>
      <c r="L29" s="130">
        <f t="shared" si="3"/>
        <v>4340</v>
      </c>
    </row>
    <row r="30" spans="2:12" ht="4.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5">
      <c r="A31" s="7">
        <f>Данни!A14</f>
        <v>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1" ht="4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15" t="str">
        <f>Данни!B8</f>
        <v>21 април 2020 г.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15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15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15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51" t="str">
        <f>Данни!A6</f>
        <v>Главен счетоводител:</v>
      </c>
      <c r="B37" s="8"/>
      <c r="C37" s="8"/>
      <c r="D37" s="8"/>
      <c r="E37" s="8"/>
      <c r="F37" s="8"/>
      <c r="G37" s="8"/>
      <c r="H37" s="169" t="str">
        <f>Данни!A7</f>
        <v>Управител:</v>
      </c>
      <c r="I37" s="169"/>
      <c r="J37" s="169"/>
      <c r="K37" s="8"/>
    </row>
    <row r="38" spans="1:11" ht="15">
      <c r="A38" s="15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15"/>
      <c r="B39" s="8" t="str">
        <f>Данни!B6</f>
        <v>Диана Веселинова</v>
      </c>
      <c r="C39" s="8"/>
      <c r="D39" s="8"/>
      <c r="E39" s="8"/>
      <c r="F39" s="8"/>
      <c r="G39" s="8"/>
      <c r="H39" s="8"/>
      <c r="I39" s="8"/>
      <c r="J39" s="8"/>
      <c r="K39" s="8" t="str">
        <f>Данни!B7</f>
        <v>инж. Стоян Иванов</v>
      </c>
    </row>
    <row r="40" spans="1:11" ht="15">
      <c r="A40" s="15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15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15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15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 customHeight="1">
      <c r="A44" s="15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15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15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15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15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15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15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15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15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15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15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15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8"/>
      <c r="B56" s="8"/>
      <c r="C56" s="8" t="str">
        <f>Данни!A6</f>
        <v>Главен счетоводител:</v>
      </c>
      <c r="D56" s="8"/>
      <c r="E56" s="8"/>
      <c r="F56" s="8"/>
      <c r="G56" s="8"/>
      <c r="I56" s="8"/>
      <c r="J56" s="8"/>
      <c r="K56" s="8"/>
    </row>
    <row r="57" spans="1:16" s="1" customFormat="1" ht="15">
      <c r="A57" s="49" t="s">
        <v>177</v>
      </c>
      <c r="M57" s="50"/>
      <c r="N57" s="50"/>
      <c r="O57" s="50"/>
      <c r="P57" s="50"/>
    </row>
    <row r="58" spans="1:12" s="55" customFormat="1" ht="12.75">
      <c r="A58" s="61" t="str">
        <f>Данни!A20</f>
        <v>Междинен финансов отчет към 31 март 2020 година</v>
      </c>
      <c r="D58" s="55" t="str">
        <f>Данни!B6</f>
        <v>Диана Веселинова</v>
      </c>
      <c r="I58" s="62"/>
      <c r="L58" s="55">
        <v>3</v>
      </c>
    </row>
    <row r="59" ht="15">
      <c r="I59" s="21"/>
    </row>
    <row r="62" s="22" customFormat="1" ht="15"/>
    <row r="63" s="22" customFormat="1" ht="15"/>
    <row r="64" s="22" customFormat="1" ht="15"/>
  </sheetData>
  <sheetProtection/>
  <mergeCells count="12">
    <mergeCell ref="K14:K15"/>
    <mergeCell ref="L14:L15"/>
    <mergeCell ref="H14:H15"/>
    <mergeCell ref="E14:E15"/>
    <mergeCell ref="H37:J37"/>
    <mergeCell ref="A9:L9"/>
    <mergeCell ref="A11:L11"/>
    <mergeCell ref="A10:L10"/>
    <mergeCell ref="A14:A15"/>
    <mergeCell ref="B14:B15"/>
    <mergeCell ref="C14:C15"/>
    <mergeCell ref="D14:D15"/>
  </mergeCells>
  <printOptions horizontalCentered="1"/>
  <pageMargins left="0.7874015748031497" right="0.5905511811023623" top="0.7874015748031497" bottom="0.5905511811023623" header="0.3937007874015748" footer="0.3937007874015748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67"/>
  <sheetViews>
    <sheetView zoomScale="85" zoomScaleNormal="85" zoomScalePageLayoutView="0" workbookViewId="0" topLeftCell="A20">
      <selection activeCell="C58" sqref="C58"/>
    </sheetView>
  </sheetViews>
  <sheetFormatPr defaultColWidth="9.140625" defaultRowHeight="12.75"/>
  <cols>
    <col min="1" max="1" width="45.7109375" style="7" customWidth="1"/>
    <col min="2" max="7" width="11.7109375" style="7" customWidth="1"/>
    <col min="8" max="239" width="9.140625" style="7" customWidth="1"/>
    <col min="240" max="16384" width="9.140625" style="22" customWidth="1"/>
  </cols>
  <sheetData>
    <row r="1" ht="20.25">
      <c r="A1" s="70" t="str">
        <f>Данни!B2</f>
        <v>Водоснабдяване - Дунав ЕООД</v>
      </c>
    </row>
    <row r="2" ht="4.5" customHeight="1">
      <c r="A2" s="52"/>
    </row>
    <row r="3" ht="15">
      <c r="A3" s="52" t="str">
        <f>Данни!B3</f>
        <v>гр. Разград, ул. Сливница № 3 А</v>
      </c>
    </row>
    <row r="4" spans="1:240" s="56" customFormat="1" ht="4.5" customHeight="1">
      <c r="A4" s="53" t="s">
        <v>178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</row>
    <row r="5" spans="1:240" s="56" customFormat="1" ht="15" customHeight="1">
      <c r="A5" s="57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</row>
    <row r="6" spans="1:240" s="56" customFormat="1" ht="15" customHeight="1">
      <c r="A6" s="57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</row>
    <row r="7" spans="1:7" ht="15.75">
      <c r="A7" s="164" t="s">
        <v>143</v>
      </c>
      <c r="B7" s="164"/>
      <c r="C7" s="164"/>
      <c r="D7" s="164"/>
      <c r="E7" s="164"/>
      <c r="F7" s="164"/>
      <c r="G7" s="164"/>
    </row>
    <row r="8" spans="1:7" ht="4.5" customHeight="1">
      <c r="A8" s="165"/>
      <c r="B8" s="165"/>
      <c r="C8" s="165"/>
      <c r="D8" s="165"/>
      <c r="E8" s="165"/>
      <c r="F8" s="165"/>
      <c r="G8" s="165"/>
    </row>
    <row r="9" spans="1:7" ht="15">
      <c r="A9" s="174" t="str">
        <f>Данни!B5</f>
        <v>01.01.2020-31.03.2020</v>
      </c>
      <c r="B9" s="174"/>
      <c r="C9" s="174"/>
      <c r="D9" s="174"/>
      <c r="E9" s="174"/>
      <c r="F9" s="174"/>
      <c r="G9" s="174"/>
    </row>
    <row r="10" spans="1:7" ht="19.5" customHeight="1">
      <c r="A10" s="8"/>
      <c r="B10" s="8"/>
      <c r="C10" s="8"/>
      <c r="D10" s="8"/>
      <c r="E10" s="8"/>
      <c r="F10" s="8"/>
      <c r="G10" s="9"/>
    </row>
    <row r="11" spans="1:7" ht="15">
      <c r="A11" s="173" t="s">
        <v>0</v>
      </c>
      <c r="B11" s="175" t="s">
        <v>1</v>
      </c>
      <c r="C11" s="163"/>
      <c r="D11" s="163"/>
      <c r="E11" s="163" t="s">
        <v>2</v>
      </c>
      <c r="F11" s="163"/>
      <c r="G11" s="163"/>
    </row>
    <row r="12" spans="1:7" ht="15">
      <c r="A12" s="173"/>
      <c r="B12" s="58" t="s">
        <v>3</v>
      </c>
      <c r="C12" s="59" t="s">
        <v>4</v>
      </c>
      <c r="D12" s="59" t="s">
        <v>5</v>
      </c>
      <c r="E12" s="59" t="s">
        <v>3</v>
      </c>
      <c r="F12" s="59" t="s">
        <v>4</v>
      </c>
      <c r="G12" s="59" t="s">
        <v>5</v>
      </c>
    </row>
    <row r="13" spans="1:7" ht="15">
      <c r="A13" s="37" t="s">
        <v>6</v>
      </c>
      <c r="B13" s="39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</row>
    <row r="14" spans="1:7" ht="19.5" customHeight="1">
      <c r="A14" s="36" t="s">
        <v>115</v>
      </c>
      <c r="B14" s="11"/>
      <c r="C14" s="11"/>
      <c r="D14" s="11"/>
      <c r="E14" s="114"/>
      <c r="F14" s="114"/>
      <c r="G14" s="114"/>
    </row>
    <row r="15" spans="1:7" ht="19.5" customHeight="1">
      <c r="A15" s="12" t="s">
        <v>7</v>
      </c>
      <c r="B15" s="146">
        <v>2846</v>
      </c>
      <c r="C15" s="146">
        <v>1383</v>
      </c>
      <c r="D15" s="146">
        <f aca="true" t="shared" si="0" ref="D15:D22">B15-C15</f>
        <v>1463</v>
      </c>
      <c r="E15" s="146">
        <v>2752</v>
      </c>
      <c r="F15" s="146">
        <v>1495</v>
      </c>
      <c r="G15" s="146">
        <f aca="true" t="shared" si="1" ref="G15:G22">E15-F15</f>
        <v>1257</v>
      </c>
    </row>
    <row r="16" spans="1:7" ht="30" hidden="1">
      <c r="A16" s="12" t="s">
        <v>88</v>
      </c>
      <c r="B16" s="146"/>
      <c r="C16" s="146"/>
      <c r="D16" s="146">
        <f t="shared" si="0"/>
        <v>0</v>
      </c>
      <c r="E16" s="146"/>
      <c r="F16" s="146"/>
      <c r="G16" s="146">
        <f t="shared" si="1"/>
        <v>0</v>
      </c>
    </row>
    <row r="17" spans="1:7" ht="30">
      <c r="A17" s="12" t="s">
        <v>8</v>
      </c>
      <c r="B17" s="146">
        <v>0</v>
      </c>
      <c r="C17" s="146">
        <v>892</v>
      </c>
      <c r="D17" s="146">
        <f t="shared" si="0"/>
        <v>-892</v>
      </c>
      <c r="E17" s="146">
        <v>0</v>
      </c>
      <c r="F17" s="146">
        <v>1049</v>
      </c>
      <c r="G17" s="146">
        <f t="shared" si="1"/>
        <v>-1049</v>
      </c>
    </row>
    <row r="18" spans="1:7" ht="30">
      <c r="A18" s="12" t="s">
        <v>89</v>
      </c>
      <c r="B18" s="146">
        <v>0</v>
      </c>
      <c r="C18" s="146">
        <v>0</v>
      </c>
      <c r="D18" s="146">
        <f t="shared" si="0"/>
        <v>0</v>
      </c>
      <c r="E18" s="146">
        <v>0</v>
      </c>
      <c r="F18" s="146">
        <v>0</v>
      </c>
      <c r="G18" s="146">
        <f t="shared" si="1"/>
        <v>0</v>
      </c>
    </row>
    <row r="19" spans="1:7" ht="30" hidden="1">
      <c r="A19" s="12" t="s">
        <v>90</v>
      </c>
      <c r="B19" s="146"/>
      <c r="C19" s="146"/>
      <c r="D19" s="146">
        <f t="shared" si="0"/>
        <v>0</v>
      </c>
      <c r="E19" s="146"/>
      <c r="F19" s="146"/>
      <c r="G19" s="146">
        <f t="shared" si="1"/>
        <v>0</v>
      </c>
    </row>
    <row r="20" spans="1:7" ht="19.5" customHeight="1">
      <c r="A20" s="12" t="s">
        <v>9</v>
      </c>
      <c r="B20" s="146">
        <v>0</v>
      </c>
      <c r="C20" s="146" t="s">
        <v>187</v>
      </c>
      <c r="D20" s="148" t="s">
        <v>187</v>
      </c>
      <c r="E20" s="146">
        <v>0</v>
      </c>
      <c r="F20" s="146">
        <v>399</v>
      </c>
      <c r="G20" s="146">
        <f t="shared" si="1"/>
        <v>-399</v>
      </c>
    </row>
    <row r="21" spans="1:7" ht="15" hidden="1">
      <c r="A21" s="12" t="s">
        <v>10</v>
      </c>
      <c r="B21" s="146"/>
      <c r="C21" s="146"/>
      <c r="D21" s="146">
        <f t="shared" si="0"/>
        <v>0</v>
      </c>
      <c r="E21" s="146"/>
      <c r="F21" s="146"/>
      <c r="G21" s="146">
        <f t="shared" si="1"/>
        <v>0</v>
      </c>
    </row>
    <row r="22" spans="1:7" ht="19.5" customHeight="1">
      <c r="A22" s="12" t="s">
        <v>11</v>
      </c>
      <c r="B22" s="146">
        <v>164</v>
      </c>
      <c r="C22" s="146">
        <v>651</v>
      </c>
      <c r="D22" s="146">
        <f t="shared" si="0"/>
        <v>-487</v>
      </c>
      <c r="E22" s="146">
        <v>84</v>
      </c>
      <c r="F22" s="146">
        <v>66</v>
      </c>
      <c r="G22" s="146">
        <f t="shared" si="1"/>
        <v>18</v>
      </c>
    </row>
    <row r="23" spans="1:7" ht="30" customHeight="1">
      <c r="A23" s="10" t="s">
        <v>12</v>
      </c>
      <c r="B23" s="147">
        <f aca="true" t="shared" si="2" ref="B23:G23">SUM(B15:B22)</f>
        <v>3010</v>
      </c>
      <c r="C23" s="147">
        <f t="shared" si="2"/>
        <v>2926</v>
      </c>
      <c r="D23" s="147">
        <f t="shared" si="2"/>
        <v>84</v>
      </c>
      <c r="E23" s="147">
        <f t="shared" si="2"/>
        <v>2836</v>
      </c>
      <c r="F23" s="147">
        <f t="shared" si="2"/>
        <v>3009</v>
      </c>
      <c r="G23" s="147">
        <f t="shared" si="2"/>
        <v>-173</v>
      </c>
    </row>
    <row r="24" spans="1:7" ht="30" customHeight="1">
      <c r="A24" s="10" t="s">
        <v>116</v>
      </c>
      <c r="B24" s="146"/>
      <c r="C24" s="146"/>
      <c r="D24" s="146"/>
      <c r="E24" s="146"/>
      <c r="F24" s="146"/>
      <c r="G24" s="146"/>
    </row>
    <row r="25" spans="1:7" ht="19.5" customHeight="1">
      <c r="A25" s="12" t="s">
        <v>13</v>
      </c>
      <c r="B25" s="146">
        <v>0</v>
      </c>
      <c r="C25" s="146">
        <v>42</v>
      </c>
      <c r="D25" s="146">
        <f aca="true" t="shared" si="3" ref="D25:D30">B25-C25</f>
        <v>-42</v>
      </c>
      <c r="E25" s="146">
        <v>0</v>
      </c>
      <c r="F25" s="146">
        <v>287</v>
      </c>
      <c r="G25" s="146">
        <f aca="true" t="shared" si="4" ref="G25:G30">E25-F25</f>
        <v>-287</v>
      </c>
    </row>
    <row r="26" spans="1:7" ht="30" hidden="1">
      <c r="A26" s="12" t="s">
        <v>91</v>
      </c>
      <c r="B26" s="146"/>
      <c r="C26" s="146"/>
      <c r="D26" s="146">
        <f t="shared" si="3"/>
        <v>0</v>
      </c>
      <c r="E26" s="146"/>
      <c r="F26" s="146"/>
      <c r="G26" s="146">
        <f t="shared" si="4"/>
        <v>0</v>
      </c>
    </row>
    <row r="27" spans="1:7" ht="30" hidden="1">
      <c r="A27" s="12" t="s">
        <v>89</v>
      </c>
      <c r="B27" s="146"/>
      <c r="C27" s="146"/>
      <c r="D27" s="146">
        <f t="shared" si="3"/>
        <v>0</v>
      </c>
      <c r="E27" s="146"/>
      <c r="F27" s="146"/>
      <c r="G27" s="146">
        <f t="shared" si="4"/>
        <v>0</v>
      </c>
    </row>
    <row r="28" spans="1:7" ht="30" hidden="1">
      <c r="A28" s="12" t="s">
        <v>14</v>
      </c>
      <c r="B28" s="146"/>
      <c r="C28" s="146"/>
      <c r="D28" s="146">
        <f t="shared" si="3"/>
        <v>0</v>
      </c>
      <c r="E28" s="146"/>
      <c r="F28" s="146"/>
      <c r="G28" s="146">
        <f t="shared" si="4"/>
        <v>0</v>
      </c>
    </row>
    <row r="29" spans="1:7" ht="30" hidden="1">
      <c r="A29" s="12" t="s">
        <v>90</v>
      </c>
      <c r="B29" s="146"/>
      <c r="C29" s="146"/>
      <c r="D29" s="146">
        <f t="shared" si="3"/>
        <v>0</v>
      </c>
      <c r="E29" s="146"/>
      <c r="F29" s="146"/>
      <c r="G29" s="146">
        <f t="shared" si="4"/>
        <v>0</v>
      </c>
    </row>
    <row r="30" spans="1:7" ht="21" customHeight="1">
      <c r="A30" s="12" t="s">
        <v>15</v>
      </c>
      <c r="B30" s="146">
        <v>0</v>
      </c>
      <c r="C30" s="146">
        <v>76</v>
      </c>
      <c r="D30" s="146">
        <f t="shared" si="3"/>
        <v>-76</v>
      </c>
      <c r="E30" s="146">
        <v>0</v>
      </c>
      <c r="F30" s="146">
        <v>103</v>
      </c>
      <c r="G30" s="146">
        <f t="shared" si="4"/>
        <v>-103</v>
      </c>
    </row>
    <row r="31" spans="1:7" ht="30" customHeight="1">
      <c r="A31" s="10" t="s">
        <v>16</v>
      </c>
      <c r="B31" s="147">
        <f>SUM(B25:B30)</f>
        <v>0</v>
      </c>
      <c r="C31" s="147">
        <f>SUM(C25:C30)</f>
        <v>118</v>
      </c>
      <c r="D31" s="147">
        <f>SUM(D25:D30)</f>
        <v>-118</v>
      </c>
      <c r="E31" s="147">
        <f>SUM(E25:E30)</f>
        <v>0</v>
      </c>
      <c r="F31" s="147">
        <f>SUM(F25:F30)</f>
        <v>390</v>
      </c>
      <c r="G31" s="147">
        <f>SUM(G24:G30)</f>
        <v>-390</v>
      </c>
    </row>
    <row r="32" spans="1:7" ht="30" customHeight="1" hidden="1">
      <c r="A32" s="10" t="s">
        <v>117</v>
      </c>
      <c r="B32" s="146"/>
      <c r="C32" s="146"/>
      <c r="D32" s="146"/>
      <c r="E32" s="146"/>
      <c r="F32" s="146"/>
      <c r="G32" s="146"/>
    </row>
    <row r="33" spans="1:7" ht="30" hidden="1">
      <c r="A33" s="12" t="s">
        <v>92</v>
      </c>
      <c r="B33" s="146"/>
      <c r="C33" s="146"/>
      <c r="D33" s="146">
        <f aca="true" t="shared" si="5" ref="D33:D39">B33-C33</f>
        <v>0</v>
      </c>
      <c r="E33" s="146"/>
      <c r="F33" s="146">
        <v>0</v>
      </c>
      <c r="G33" s="146">
        <f aca="true" t="shared" si="6" ref="G33:G39">E33-F33</f>
        <v>0</v>
      </c>
    </row>
    <row r="34" spans="1:7" ht="30" hidden="1">
      <c r="A34" s="12" t="s">
        <v>93</v>
      </c>
      <c r="B34" s="146"/>
      <c r="C34" s="146"/>
      <c r="D34" s="146">
        <f t="shared" si="5"/>
        <v>0</v>
      </c>
      <c r="E34" s="146"/>
      <c r="F34" s="146"/>
      <c r="G34" s="146">
        <f t="shared" si="6"/>
        <v>0</v>
      </c>
    </row>
    <row r="35" spans="1:7" ht="30" hidden="1">
      <c r="A35" s="12" t="s">
        <v>94</v>
      </c>
      <c r="B35" s="146"/>
      <c r="C35" s="146"/>
      <c r="D35" s="146">
        <f t="shared" si="5"/>
        <v>0</v>
      </c>
      <c r="E35" s="146"/>
      <c r="F35" s="146"/>
      <c r="G35" s="146">
        <f t="shared" si="6"/>
        <v>0</v>
      </c>
    </row>
    <row r="36" spans="1:7" ht="30" hidden="1">
      <c r="A36" s="12" t="s">
        <v>95</v>
      </c>
      <c r="B36" s="146">
        <v>0</v>
      </c>
      <c r="C36" s="146"/>
      <c r="D36" s="146">
        <f t="shared" si="5"/>
        <v>0</v>
      </c>
      <c r="E36" s="146">
        <v>0</v>
      </c>
      <c r="F36" s="146"/>
      <c r="G36" s="146">
        <f t="shared" si="6"/>
        <v>0</v>
      </c>
    </row>
    <row r="37" spans="1:7" ht="30" customHeight="1" hidden="1">
      <c r="A37" s="12" t="s">
        <v>17</v>
      </c>
      <c r="B37" s="146">
        <v>0</v>
      </c>
      <c r="C37" s="146"/>
      <c r="D37" s="146">
        <f t="shared" si="5"/>
        <v>0</v>
      </c>
      <c r="E37" s="146">
        <v>0</v>
      </c>
      <c r="F37" s="146"/>
      <c r="G37" s="146">
        <f t="shared" si="6"/>
        <v>0</v>
      </c>
    </row>
    <row r="38" spans="1:7" ht="30" hidden="1">
      <c r="A38" s="12" t="s">
        <v>90</v>
      </c>
      <c r="B38" s="146"/>
      <c r="C38" s="146"/>
      <c r="D38" s="146">
        <f t="shared" si="5"/>
        <v>0</v>
      </c>
      <c r="E38" s="146"/>
      <c r="F38" s="146"/>
      <c r="G38" s="146">
        <f t="shared" si="6"/>
        <v>0</v>
      </c>
    </row>
    <row r="39" spans="1:7" ht="15" hidden="1">
      <c r="A39" s="12" t="s">
        <v>18</v>
      </c>
      <c r="B39" s="146"/>
      <c r="C39" s="146"/>
      <c r="D39" s="146">
        <f t="shared" si="5"/>
        <v>0</v>
      </c>
      <c r="E39" s="146"/>
      <c r="F39" s="146"/>
      <c r="G39" s="146">
        <f t="shared" si="6"/>
        <v>0</v>
      </c>
    </row>
    <row r="40" spans="1:7" ht="29.25" hidden="1">
      <c r="A40" s="10" t="s">
        <v>19</v>
      </c>
      <c r="B40" s="147">
        <f>SUM(B33:B39)</f>
        <v>0</v>
      </c>
      <c r="C40" s="147">
        <f>SUM(C33:C39)</f>
        <v>0</v>
      </c>
      <c r="D40" s="147">
        <f>SUM(D33:D39)</f>
        <v>0</v>
      </c>
      <c r="E40" s="147">
        <f>SUM(E33:E39)</f>
        <v>0</v>
      </c>
      <c r="F40" s="147">
        <f>SUM(F33:F39)</f>
        <v>0</v>
      </c>
      <c r="G40" s="147">
        <f>SUM(G32:G39)</f>
        <v>0</v>
      </c>
    </row>
    <row r="41" spans="1:7" ht="30" customHeight="1">
      <c r="A41" s="10" t="s">
        <v>167</v>
      </c>
      <c r="B41" s="147">
        <f aca="true" t="shared" si="7" ref="B41:G41">B23+B31+B40</f>
        <v>3010</v>
      </c>
      <c r="C41" s="147">
        <f t="shared" si="7"/>
        <v>3044</v>
      </c>
      <c r="D41" s="147">
        <f t="shared" si="7"/>
        <v>-34</v>
      </c>
      <c r="E41" s="147">
        <f t="shared" si="7"/>
        <v>2836</v>
      </c>
      <c r="F41" s="147">
        <f t="shared" si="7"/>
        <v>3399</v>
      </c>
      <c r="G41" s="147">
        <f t="shared" si="7"/>
        <v>-563</v>
      </c>
    </row>
    <row r="42" spans="1:7" ht="21" customHeight="1">
      <c r="A42" s="10" t="s">
        <v>168</v>
      </c>
      <c r="B42" s="146">
        <v>0</v>
      </c>
      <c r="C42" s="146">
        <v>0</v>
      </c>
      <c r="D42" s="147">
        <v>634</v>
      </c>
      <c r="E42" s="146">
        <v>0</v>
      </c>
      <c r="F42" s="146">
        <v>0</v>
      </c>
      <c r="G42" s="147">
        <v>1726</v>
      </c>
    </row>
    <row r="43" spans="1:7" ht="24" customHeight="1">
      <c r="A43" s="10" t="s">
        <v>169</v>
      </c>
      <c r="B43" s="146">
        <v>0</v>
      </c>
      <c r="C43" s="146">
        <v>0</v>
      </c>
      <c r="D43" s="147">
        <f>D41+D42</f>
        <v>600</v>
      </c>
      <c r="E43" s="146">
        <v>0</v>
      </c>
      <c r="F43" s="146">
        <v>0</v>
      </c>
      <c r="G43" s="147">
        <f>G41+G42</f>
        <v>1163</v>
      </c>
    </row>
    <row r="44" spans="1:7" ht="4.5" customHeight="1">
      <c r="A44" s="48"/>
      <c r="B44" s="27"/>
      <c r="C44" s="27"/>
      <c r="D44" s="44"/>
      <c r="E44" s="27"/>
      <c r="F44" s="27"/>
      <c r="G44" s="44"/>
    </row>
    <row r="45" spans="1:254" s="7" customFormat="1" ht="15">
      <c r="A45" s="8">
        <f>Данни!A14</f>
        <v>0</v>
      </c>
      <c r="B45" s="8"/>
      <c r="C45" s="8"/>
      <c r="D45" s="14"/>
      <c r="E45" s="8"/>
      <c r="F45" s="8"/>
      <c r="G45" s="14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7" customFormat="1" ht="4.5" customHeight="1">
      <c r="A46" s="8"/>
      <c r="B46" s="8"/>
      <c r="C46" s="8"/>
      <c r="D46" s="14"/>
      <c r="E46" s="8"/>
      <c r="F46" s="8"/>
      <c r="G46" s="14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7" customFormat="1" ht="15">
      <c r="A47" s="15" t="str">
        <f>Данни!B8</f>
        <v>21 април 2020 г.</v>
      </c>
      <c r="B47" s="8"/>
      <c r="C47" s="8"/>
      <c r="D47" s="14"/>
      <c r="E47" s="8"/>
      <c r="F47" s="8"/>
      <c r="G47" s="14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7" customFormat="1" ht="15">
      <c r="A48" s="15"/>
      <c r="B48" s="8"/>
      <c r="C48" s="8"/>
      <c r="D48" s="14"/>
      <c r="E48" s="8"/>
      <c r="F48" s="8"/>
      <c r="G48" s="14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7" customFormat="1" ht="15">
      <c r="A49" s="15"/>
      <c r="B49" s="8"/>
      <c r="C49" s="8"/>
      <c r="D49" s="14"/>
      <c r="E49" s="8"/>
      <c r="F49" s="8"/>
      <c r="G49" s="14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240:254" s="8" customFormat="1" ht="15"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7" ht="15">
      <c r="A51" s="16" t="str">
        <f>Данни!A6</f>
        <v>Главен счетоводител:</v>
      </c>
      <c r="B51" s="8"/>
      <c r="C51" s="172" t="str">
        <f>Данни!A7</f>
        <v>Управител:</v>
      </c>
      <c r="D51" s="172"/>
      <c r="E51" s="172"/>
      <c r="F51" s="8"/>
      <c r="G51" s="8"/>
    </row>
    <row r="52" ht="15">
      <c r="A52" s="21"/>
    </row>
    <row r="53" spans="1:6" ht="15">
      <c r="A53" s="155" t="str">
        <f>Данни!B6</f>
        <v>Диана Веселинова</v>
      </c>
      <c r="B53" s="155"/>
      <c r="E53" s="171" t="str">
        <f>Данни!B7</f>
        <v>инж. Стоян Иванов</v>
      </c>
      <c r="F53" s="171"/>
    </row>
    <row r="56" ht="15">
      <c r="A56" s="7">
        <f>Данни!A12</f>
        <v>0</v>
      </c>
    </row>
    <row r="66" spans="1:16" s="1" customFormat="1" ht="15">
      <c r="A66" s="49" t="s">
        <v>178</v>
      </c>
      <c r="M66" s="50"/>
      <c r="N66" s="50"/>
      <c r="O66" s="50"/>
      <c r="P66" s="50"/>
    </row>
    <row r="67" spans="1:7" ht="15">
      <c r="A67" s="60" t="str">
        <f>Данни!A20</f>
        <v>Междинен финансов отчет към 31 март 2020 година</v>
      </c>
      <c r="G67" s="55">
        <v>4</v>
      </c>
    </row>
  </sheetData>
  <sheetProtection/>
  <mergeCells count="9">
    <mergeCell ref="E53:F53"/>
    <mergeCell ref="A53:B53"/>
    <mergeCell ref="C51:E51"/>
    <mergeCell ref="A11:A12"/>
    <mergeCell ref="A7:G7"/>
    <mergeCell ref="A8:G8"/>
    <mergeCell ref="A9:G9"/>
    <mergeCell ref="B11:D11"/>
    <mergeCell ref="E11:G11"/>
  </mergeCells>
  <printOptions horizontalCentered="1"/>
  <pageMargins left="0.7874015748031497" right="0.3937007874015748" top="0.7874015748031497" bottom="0.5905511811023623" header="0.3937007874015748" footer="0.3937007874015748"/>
  <pageSetup fitToHeight="0" fitToWidth="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d.veselinova</cp:lastModifiedBy>
  <cp:lastPrinted>2020-04-27T14:47:44Z</cp:lastPrinted>
  <dcterms:created xsi:type="dcterms:W3CDTF">2008-06-09T16:29:14Z</dcterms:created>
  <dcterms:modified xsi:type="dcterms:W3CDTF">2020-04-28T14:59:18Z</dcterms:modified>
  <cp:category/>
  <cp:version/>
  <cp:contentType/>
  <cp:contentStatus/>
  <cp:revision>1</cp:revision>
</cp:coreProperties>
</file>