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320" windowHeight="11850" tabRatio="909" firstSheet="1" activeTab="17"/>
  </bookViews>
  <sheets>
    <sheet name="обща информация" sheetId="1" r:id="rId1"/>
    <sheet name="1.1.Счетоводен баланс" sheetId="3" r:id="rId2"/>
    <sheet name="1.2.ОПР за тримесечие" sheetId="11" r:id="rId3"/>
    <sheet name="1.3. ОПР С НАТРУПВАНЕ" sheetId="27" r:id="rId4"/>
    <sheet name="1.4.ОПП" sheetId="9" r:id="rId5"/>
    <sheet name="1.5.ОСК" sheetId="10" r:id="rId6"/>
    <sheet name="1.6 Докл. за дейн" sheetId="17" state="hidden" r:id="rId7"/>
    <sheet name="1.7 Отчет за управ" sheetId="18" state="hidden" r:id="rId8"/>
    <sheet name="пр. 2 Бална оценка" sheetId="19" r:id="rId9"/>
    <sheet name="3 Кол-ва " sheetId="12" r:id="rId10"/>
    <sheet name="Прил.6 ФИС (2)" sheetId="15" state="hidden" r:id="rId11"/>
    <sheet name="4 ФИС" sheetId="16" r:id="rId12"/>
    <sheet name="такси МОСВ" sheetId="6" r:id="rId13"/>
    <sheet name="6ЕЕ" sheetId="5" r:id="rId14"/>
    <sheet name="7 Инвест" sheetId="24" r:id="rId15"/>
    <sheet name="8.1.Концент на пар. с-ва" sheetId="20" r:id="rId16"/>
    <sheet name="8.2 Правила за избор на ФИ" sheetId="22" r:id="rId17"/>
    <sheet name="8.3 Размер експ" sheetId="23" r:id="rId18"/>
    <sheet name="Sheet2" sheetId="25" r:id="rId19"/>
  </sheets>
  <externalReferences>
    <externalReference r:id="rId20"/>
  </externalReferences>
  <definedNames>
    <definedName name="_xlnm.Print_Area" localSheetId="1">'1.1.Счетоводен баланс'!$A$1:$D$185</definedName>
    <definedName name="_xlnm.Print_Area" localSheetId="2">'1.2.ОПР за тримесечие'!$A$1:$D$97</definedName>
    <definedName name="_xlnm.Print_Area" localSheetId="3">'1.3. ОПР С НАТРУПВАНЕ'!$A$1:$D$97</definedName>
    <definedName name="_xlnm.Print_Area" localSheetId="4">'1.4.ОПП'!$A$1:$H$46</definedName>
    <definedName name="_xlnm.Print_Area" localSheetId="5">'1.5.ОСК'!$A$1:$M$37</definedName>
    <definedName name="_xlnm.Print_Area" localSheetId="9">'3 Кол-ва '!$A$1:$C$38</definedName>
    <definedName name="_xlnm.Print_Area" localSheetId="13">'6ЕЕ'!$A$1:$I$52</definedName>
    <definedName name="_xlnm.Print_Area" localSheetId="14">'7 Инвест'!$A$1:$C$27</definedName>
    <definedName name="_xlnm.Print_Area" localSheetId="15">'8.1.Концент на пар. с-ва'!$A$1:$C$26</definedName>
    <definedName name="_xlnm.Print_Area" localSheetId="16">'8.2 Правила за избор на ФИ'!$A$1:$D$25</definedName>
    <definedName name="_xlnm.Print_Area" localSheetId="17">'8.3 Размер експ'!$A$1:$Q$35</definedName>
    <definedName name="_xlnm.Print_Area" localSheetId="0">'обща информация'!$A$1:$J$47</definedName>
    <definedName name="_xlnm.Print_Area" localSheetId="8">'пр. 2 Бална оценка'!$A$1:$J$77</definedName>
    <definedName name="_xlnm.Print_Area" localSheetId="10">'Прил.6 ФИС (2)'!$A$1:$V$22</definedName>
    <definedName name="_xlnm.Print_Area" localSheetId="12">'такси МОСВ'!$A$1:$I$28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9"/>
  <c r="F56"/>
  <c r="F55"/>
  <c r="C24" i="16"/>
  <c r="C23"/>
  <c r="C22"/>
  <c r="D28" i="10"/>
  <c r="E28"/>
  <c r="F28"/>
  <c r="G28"/>
  <c r="H28"/>
  <c r="I28"/>
  <c r="J28"/>
  <c r="K28"/>
  <c r="L28"/>
  <c r="C28"/>
  <c r="D26"/>
  <c r="E26"/>
  <c r="F26"/>
  <c r="G26"/>
  <c r="H26"/>
  <c r="I26"/>
  <c r="J26"/>
  <c r="K26"/>
  <c r="L26"/>
  <c r="C26"/>
  <c r="D14"/>
  <c r="E14"/>
  <c r="F14"/>
  <c r="G14"/>
  <c r="H14"/>
  <c r="I14"/>
  <c r="J14"/>
  <c r="K14"/>
  <c r="L14"/>
  <c r="C14"/>
  <c r="G35" i="9"/>
  <c r="F35"/>
  <c r="H34"/>
  <c r="H33"/>
  <c r="H32"/>
  <c r="H31"/>
  <c r="H30"/>
  <c r="H29"/>
  <c r="H28"/>
  <c r="G26"/>
  <c r="F26"/>
  <c r="H25"/>
  <c r="H24"/>
  <c r="H23"/>
  <c r="H22"/>
  <c r="H21"/>
  <c r="H20"/>
  <c r="G18"/>
  <c r="F18"/>
  <c r="H17"/>
  <c r="H16"/>
  <c r="H15"/>
  <c r="H14"/>
  <c r="H13"/>
  <c r="H12"/>
  <c r="H11"/>
  <c r="H10"/>
  <c r="E38"/>
  <c r="E29"/>
  <c r="E30"/>
  <c r="E31"/>
  <c r="E32"/>
  <c r="E33"/>
  <c r="E34"/>
  <c r="E28"/>
  <c r="E21"/>
  <c r="E22"/>
  <c r="E23"/>
  <c r="E24"/>
  <c r="E25"/>
  <c r="E20"/>
  <c r="E11"/>
  <c r="E12"/>
  <c r="E13"/>
  <c r="E14"/>
  <c r="E15"/>
  <c r="E16"/>
  <c r="E17"/>
  <c r="E10"/>
  <c r="D82" i="27"/>
  <c r="C82"/>
  <c r="D71"/>
  <c r="D84" s="1"/>
  <c r="D54"/>
  <c r="C54"/>
  <c r="C71" s="1"/>
  <c r="C84" s="1"/>
  <c r="C54" i="11"/>
  <c r="C71"/>
  <c r="C84" s="1"/>
  <c r="C82"/>
  <c r="D39" i="27"/>
  <c r="D23"/>
  <c r="D22" s="1"/>
  <c r="D16"/>
  <c r="D13"/>
  <c r="D31" s="1"/>
  <c r="D41" s="1"/>
  <c r="C39"/>
  <c r="C23"/>
  <c r="C22" s="1"/>
  <c r="C16"/>
  <c r="C13"/>
  <c r="C31" s="1"/>
  <c r="C41" s="1"/>
  <c r="D85" i="11"/>
  <c r="D42"/>
  <c r="D41"/>
  <c r="C119" i="3"/>
  <c r="H13" i="23"/>
  <c r="A5" i="3"/>
  <c r="A5" i="20" s="1"/>
  <c r="A5" i="10"/>
  <c r="A5" i="9"/>
  <c r="A5" i="27"/>
  <c r="A4" i="23"/>
  <c r="A19" i="22"/>
  <c r="A29" i="23"/>
  <c r="A20" i="20"/>
  <c r="F25" i="23"/>
  <c r="G25"/>
  <c r="J25"/>
  <c r="K25"/>
  <c r="L25"/>
  <c r="M25"/>
  <c r="N25"/>
  <c r="O25"/>
  <c r="F20"/>
  <c r="G20"/>
  <c r="H20"/>
  <c r="J20"/>
  <c r="K20"/>
  <c r="L20"/>
  <c r="M20"/>
  <c r="N20"/>
  <c r="O20"/>
  <c r="C20"/>
  <c r="F18"/>
  <c r="G18"/>
  <c r="H18"/>
  <c r="I18"/>
  <c r="J18"/>
  <c r="K18"/>
  <c r="L18"/>
  <c r="M18"/>
  <c r="N18"/>
  <c r="O18"/>
  <c r="C18"/>
  <c r="F16"/>
  <c r="G16"/>
  <c r="H16"/>
  <c r="I16"/>
  <c r="J16"/>
  <c r="K16"/>
  <c r="L16"/>
  <c r="M16"/>
  <c r="N16"/>
  <c r="O16"/>
  <c r="C16"/>
  <c r="F14"/>
  <c r="G14"/>
  <c r="H14"/>
  <c r="I14"/>
  <c r="J14"/>
  <c r="K14"/>
  <c r="L14"/>
  <c r="M14"/>
  <c r="N14"/>
  <c r="O14"/>
  <c r="E14"/>
  <c r="C14"/>
  <c r="P14" s="1"/>
  <c r="E23"/>
  <c r="I22"/>
  <c r="I20" s="1"/>
  <c r="E21"/>
  <c r="E20" s="1"/>
  <c r="E19"/>
  <c r="E18" s="1"/>
  <c r="E17"/>
  <c r="E16" s="1"/>
  <c r="E15"/>
  <c r="I13"/>
  <c r="M12"/>
  <c r="E11"/>
  <c r="E10"/>
  <c r="F36" i="9" l="1"/>
  <c r="H35"/>
  <c r="H26"/>
  <c r="H18"/>
  <c r="G36"/>
  <c r="D85" i="27"/>
  <c r="D86" s="1"/>
  <c r="D87" s="1"/>
  <c r="C85"/>
  <c r="C86" s="1"/>
  <c r="C87" s="1"/>
  <c r="C85" i="11"/>
  <c r="C86" s="1"/>
  <c r="C87"/>
  <c r="D42" i="27"/>
  <c r="D45" s="1"/>
  <c r="D46" s="1"/>
  <c r="A5" i="22"/>
  <c r="A49" i="19"/>
  <c r="A50"/>
  <c r="D51" i="27"/>
  <c r="A3" i="1"/>
  <c r="H36" i="9" l="1"/>
  <c r="H38" s="1"/>
  <c r="C42" i="11"/>
  <c r="P24" i="23"/>
  <c r="P23"/>
  <c r="O9"/>
  <c r="N9"/>
  <c r="M9"/>
  <c r="L9"/>
  <c r="K9"/>
  <c r="J9"/>
  <c r="I9"/>
  <c r="I25" s="1"/>
  <c r="H9"/>
  <c r="H25" s="1"/>
  <c r="G9"/>
  <c r="F9"/>
  <c r="E9"/>
  <c r="E25" s="1"/>
  <c r="C9"/>
  <c r="C42" i="27" l="1"/>
  <c r="C45" s="1"/>
  <c r="C46" s="1"/>
  <c r="C25" i="23"/>
  <c r="P9"/>
  <c r="D10" i="3"/>
  <c r="D96" s="1"/>
  <c r="C10"/>
  <c r="A5" i="16" l="1"/>
  <c r="A5" i="12"/>
  <c r="F7" i="9"/>
  <c r="D9" i="27"/>
  <c r="C19" i="16" l="1"/>
  <c r="D54" i="11"/>
  <c r="D23"/>
  <c r="D22" s="1"/>
  <c r="C23"/>
  <c r="C22"/>
  <c r="D16"/>
  <c r="C16"/>
  <c r="D13"/>
  <c r="C13"/>
  <c r="C39"/>
  <c r="D39"/>
  <c r="D162" i="3"/>
  <c r="C162"/>
  <c r="D159"/>
  <c r="C159"/>
  <c r="D156"/>
  <c r="C156"/>
  <c r="D152"/>
  <c r="C152"/>
  <c r="D149"/>
  <c r="C149"/>
  <c r="D146"/>
  <c r="C146"/>
  <c r="C143"/>
  <c r="D143"/>
  <c r="D140"/>
  <c r="C140"/>
  <c r="D134"/>
  <c r="C134"/>
  <c r="D113"/>
  <c r="C113"/>
  <c r="F36" i="5"/>
  <c r="E36"/>
  <c r="D36"/>
  <c r="G35"/>
  <c r="G36" s="1"/>
  <c r="G34"/>
  <c r="I34" s="1"/>
  <c r="D31" i="11" l="1"/>
  <c r="C31"/>
  <c r="C41" s="1"/>
  <c r="C9" i="16" s="1"/>
  <c r="A5" i="24" l="1"/>
  <c r="A5" i="5"/>
  <c r="A6" i="6"/>
  <c r="C16" i="20" l="1"/>
  <c r="D18" i="9" l="1"/>
  <c r="C18"/>
  <c r="E18"/>
  <c r="D11" i="5" l="1"/>
  <c r="D10"/>
  <c r="D12" l="1"/>
  <c r="C17" i="16"/>
  <c r="C16"/>
  <c r="C15"/>
  <c r="C13"/>
  <c r="C7" i="9"/>
  <c r="D35"/>
  <c r="E35"/>
  <c r="C35"/>
  <c r="D26"/>
  <c r="E26"/>
  <c r="C26"/>
  <c r="C51" i="27"/>
  <c r="C9"/>
  <c r="A4"/>
  <c r="A3"/>
  <c r="D82" i="11"/>
  <c r="D71"/>
  <c r="D168" i="3"/>
  <c r="C168"/>
  <c r="D165"/>
  <c r="D166"/>
  <c r="D167"/>
  <c r="C167"/>
  <c r="C166"/>
  <c r="C165"/>
  <c r="D120"/>
  <c r="D125" s="1"/>
  <c r="D171" s="1"/>
  <c r="C120"/>
  <c r="C125" s="1"/>
  <c r="D117"/>
  <c r="C117"/>
  <c r="D107"/>
  <c r="C107"/>
  <c r="D99"/>
  <c r="D98" s="1"/>
  <c r="D119" s="1"/>
  <c r="C99"/>
  <c r="C98" s="1"/>
  <c r="C96"/>
  <c r="D76"/>
  <c r="D87" s="1"/>
  <c r="C76"/>
  <c r="C87" s="1"/>
  <c r="D69"/>
  <c r="D74" s="1"/>
  <c r="C69"/>
  <c r="C74" s="1"/>
  <c r="D65"/>
  <c r="C65"/>
  <c r="C14" i="16" s="1"/>
  <c r="D51" i="3"/>
  <c r="D55" s="1"/>
  <c r="C51"/>
  <c r="C55" s="1"/>
  <c r="D43"/>
  <c r="C43"/>
  <c r="D28"/>
  <c r="C28"/>
  <c r="D19"/>
  <c r="C19"/>
  <c r="C45" l="1"/>
  <c r="C12" i="16" s="1"/>
  <c r="C21"/>
  <c r="C18"/>
  <c r="D88" i="3"/>
  <c r="C8" i="16"/>
  <c r="D84" i="11"/>
  <c r="D45" i="3"/>
  <c r="C88"/>
  <c r="C14" i="12"/>
  <c r="C11"/>
  <c r="I16" i="6"/>
  <c r="H16"/>
  <c r="G16"/>
  <c r="F16"/>
  <c r="E16"/>
  <c r="D16"/>
  <c r="C90" i="3" l="1"/>
  <c r="D45" i="11"/>
  <c r="D46" s="1"/>
  <c r="C45"/>
  <c r="C46" s="1"/>
  <c r="C10" i="16" s="1"/>
  <c r="D90" i="3"/>
  <c r="C171"/>
  <c r="C11" i="16"/>
  <c r="D86" i="11"/>
  <c r="D87" s="1"/>
  <c r="H42" i="1"/>
  <c r="B36" i="12" s="1"/>
  <c r="H40" i="1"/>
  <c r="B20" i="24" s="1"/>
  <c r="H39" i="1"/>
  <c r="B32" i="12" s="1"/>
  <c r="B39" i="1"/>
  <c r="H43"/>
  <c r="G52" i="5" s="1"/>
  <c r="C9" i="24"/>
  <c r="A4"/>
  <c r="A3"/>
  <c r="A175" i="3" l="1"/>
  <c r="A89" i="11"/>
  <c r="A89" i="27"/>
  <c r="D44" i="9"/>
  <c r="A40"/>
  <c r="B181" i="3"/>
  <c r="A31" i="10"/>
  <c r="J36"/>
  <c r="G44" i="19"/>
  <c r="G73"/>
  <c r="A34" i="16"/>
  <c r="E38"/>
  <c r="F27" i="6"/>
  <c r="G48" i="5"/>
  <c r="B24" i="24"/>
  <c r="D40" i="9"/>
  <c r="B90" i="27"/>
  <c r="B90" i="11"/>
  <c r="B176" i="3"/>
  <c r="J31" i="10"/>
  <c r="B40" i="19"/>
  <c r="G45"/>
  <c r="G76"/>
  <c r="B33" i="12"/>
  <c r="E33" i="16"/>
  <c r="A23" i="6"/>
  <c r="F28"/>
  <c r="G51" i="5"/>
  <c r="B23" i="24"/>
  <c r="J32" i="10"/>
  <c r="G40" i="19"/>
  <c r="B72"/>
  <c r="G77"/>
  <c r="E34" i="16"/>
  <c r="F23" i="6"/>
  <c r="A47" i="5"/>
  <c r="B91" i="11"/>
  <c r="B91" i="27"/>
  <c r="D41" i="9"/>
  <c r="B177" i="3"/>
  <c r="B95" i="11"/>
  <c r="B95" i="27"/>
  <c r="B94"/>
  <c r="B94" i="11"/>
  <c r="B180" i="3"/>
  <c r="D45" i="9"/>
  <c r="J35" i="10"/>
  <c r="G41" i="19"/>
  <c r="G72"/>
  <c r="A31" i="12"/>
  <c r="B37"/>
  <c r="E37" i="16"/>
  <c r="F24" i="6"/>
  <c r="G47" i="5"/>
  <c r="A18" i="24"/>
  <c r="B19"/>
  <c r="A4" i="5"/>
  <c r="A3"/>
  <c r="A5" i="6"/>
  <c r="A4"/>
  <c r="A3" i="16"/>
  <c r="A4" i="12"/>
  <c r="A3"/>
  <c r="B4" i="19"/>
  <c r="B3"/>
  <c r="A4" i="16"/>
  <c r="B9" i="12"/>
  <c r="B10"/>
  <c r="G22" i="16"/>
  <c r="G21"/>
  <c r="G20"/>
  <c r="G19"/>
  <c r="G17"/>
  <c r="G13"/>
  <c r="G12"/>
  <c r="G10"/>
  <c r="A4" i="10"/>
  <c r="B8" i="12" l="1"/>
  <c r="A3" i="3" l="1"/>
  <c r="E12" i="15" l="1"/>
  <c r="M12"/>
  <c r="O12" s="1"/>
  <c r="F32" i="5" l="1"/>
  <c r="E32"/>
  <c r="D32"/>
  <c r="G31"/>
  <c r="G30"/>
  <c r="F28"/>
  <c r="E28"/>
  <c r="D28"/>
  <c r="G27"/>
  <c r="G26"/>
  <c r="I26" s="1"/>
  <c r="F24"/>
  <c r="E24"/>
  <c r="D24"/>
  <c r="G23"/>
  <c r="G22"/>
  <c r="I22" s="1"/>
  <c r="F20"/>
  <c r="E20"/>
  <c r="D20"/>
  <c r="G19"/>
  <c r="G18"/>
  <c r="I18" s="1"/>
  <c r="F16"/>
  <c r="E16"/>
  <c r="D16"/>
  <c r="G15"/>
  <c r="G16" s="1"/>
  <c r="G14"/>
  <c r="I14" s="1"/>
  <c r="F11"/>
  <c r="E11"/>
  <c r="F10"/>
  <c r="E10"/>
  <c r="M11" i="10"/>
  <c r="B18" i="12"/>
  <c r="B14"/>
  <c r="H18" i="5" s="1"/>
  <c r="B11" i="12"/>
  <c r="A4" i="9"/>
  <c r="A4" i="11"/>
  <c r="A3" i="9"/>
  <c r="C18" i="12"/>
  <c r="C10"/>
  <c r="C8" s="1"/>
  <c r="B25"/>
  <c r="B23" s="1"/>
  <c r="A3" i="10"/>
  <c r="A3" i="11"/>
  <c r="A4" i="3"/>
  <c r="I30" i="5" l="1"/>
  <c r="G10"/>
  <c r="H10" s="1"/>
  <c r="G9" i="16"/>
  <c r="G8"/>
  <c r="G20" i="5"/>
  <c r="G11"/>
  <c r="G24"/>
  <c r="F12"/>
  <c r="G28"/>
  <c r="G32"/>
  <c r="E12"/>
  <c r="I10" l="1"/>
  <c r="G12"/>
  <c r="C25" i="12"/>
  <c r="C23" s="1"/>
  <c r="C29" s="1"/>
  <c r="M27" i="10" l="1"/>
  <c r="M25"/>
  <c r="M24"/>
  <c r="M23"/>
  <c r="M22"/>
  <c r="M21"/>
  <c r="M20"/>
  <c r="M19"/>
  <c r="M18"/>
  <c r="M17"/>
  <c r="M16"/>
  <c r="M15"/>
  <c r="M14"/>
  <c r="M13"/>
  <c r="M12"/>
  <c r="A4" i="1"/>
  <c r="F12" i="15" l="1"/>
  <c r="D12"/>
  <c r="G12"/>
  <c r="M26" i="10"/>
  <c r="M28"/>
  <c r="B12" i="15" l="1"/>
  <c r="A12"/>
  <c r="C12" l="1"/>
  <c r="C36" i="9"/>
  <c r="D36"/>
  <c r="E36"/>
  <c r="P18" i="23" l="1"/>
  <c r="P20"/>
  <c r="P16" l="1"/>
  <c r="P25" s="1"/>
  <c r="D18" l="1"/>
  <c r="D19"/>
  <c r="D11"/>
  <c r="D21"/>
  <c r="D25"/>
  <c r="D13"/>
  <c r="D20"/>
  <c r="D24"/>
  <c r="D23"/>
  <c r="D22"/>
  <c r="D12"/>
  <c r="D9"/>
  <c r="D15"/>
  <c r="D10"/>
  <c r="D17"/>
  <c r="D16"/>
  <c r="D14"/>
  <c r="Q18" l="1"/>
  <c r="Q19"/>
  <c r="Q13"/>
  <c r="Q11"/>
  <c r="Q15"/>
  <c r="Q12"/>
  <c r="Q21"/>
  <c r="Q25"/>
  <c r="Q24"/>
  <c r="Q23"/>
  <c r="Q17"/>
  <c r="Q10"/>
  <c r="Q9"/>
  <c r="Q22"/>
  <c r="Q20"/>
  <c r="Q16"/>
  <c r="Q14"/>
</calcChain>
</file>

<file path=xl/sharedStrings.xml><?xml version="1.0" encoding="utf-8"?>
<sst xmlns="http://schemas.openxmlformats.org/spreadsheetml/2006/main" count="972" uniqueCount="623">
  <si>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</si>
  <si>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</si>
  <si>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</si>
  <si>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</si>
  <si>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</si>
  <si>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</si>
  <si>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</si>
  <si>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</si>
  <si>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</si>
  <si>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</si>
  <si>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</si>
  <si>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</si>
  <si>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</si>
  <si>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</si>
  <si>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</si>
  <si>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</si>
  <si>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</si>
  <si>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</si>
  <si>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</si>
  <si>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</si>
  <si>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</si>
  <si>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</si>
  <si>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</si>
  <si>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</si>
  <si>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</si>
  <si>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</si>
  <si>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</si>
  <si>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</si>
  <si>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</si>
  <si>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</si>
  <si>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</si>
  <si>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</si>
  <si>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</si>
  <si>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</si>
  <si>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</si>
  <si>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</si>
  <si>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</si>
  <si>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</si>
  <si>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</si>
  <si>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</si>
  <si>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</si>
  <si>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</si>
  <si>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</si>
  <si>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</si>
  <si>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</si>
  <si>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</si>
  <si>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</si>
  <si>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</si>
  <si>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</si>
  <si>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</si>
  <si>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</si>
  <si>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</si>
  <si>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</si>
  <si>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</si>
  <si>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</si>
  <si>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</si>
  <si>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</si>
  <si>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</si>
  <si>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</si>
  <si>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</si>
  <si>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</si>
  <si>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</si>
  <si>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</si>
  <si>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</si>
  <si>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</si>
  <si>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</si>
  <si>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</si>
  <si>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</si>
  <si>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</si>
  <si>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</si>
  <si>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</si>
  <si>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</si>
  <si>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</si>
  <si>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</si>
  <si>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</si>
  <si>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</si>
  <si>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ОБЩО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</si>
  <si>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</si>
  <si>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</si>
  <si>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</si>
  <si>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</si>
  <si>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</si>
  <si>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 xml:space="preserve">    от собствени водоизточници</t>
  </si>
  <si>
    <t xml:space="preserve">                                               Общо</t>
  </si>
  <si>
    <t>степен на замърсяване 1</t>
  </si>
  <si>
    <t>степен на замърсяване 2</t>
  </si>
  <si>
    <t>степен на замърсяване 3</t>
  </si>
  <si>
    <t>текущи</t>
  </si>
  <si>
    <t>просрочени</t>
  </si>
  <si>
    <t>водоползване</t>
  </si>
  <si>
    <t>заустване</t>
  </si>
  <si>
    <t xml:space="preserve"> заустване</t>
  </si>
  <si>
    <t xml:space="preserve">Лихви за забавени 
плащания на такси за 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</si>
  <si>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</si>
  <si>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</si>
  <si>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</si>
  <si>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</si>
  <si>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</si>
  <si>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</si>
  <si>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</si>
  <si>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</si>
  <si>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</si>
  <si>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</si>
  <si>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</si>
  <si>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</si>
  <si>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</si>
  <si>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</si>
  <si>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</si>
  <si>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</si>
  <si>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</si>
  <si>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</si>
  <si>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</si>
  <si>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</si>
  <si>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</si>
  <si>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</si>
  <si>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</si>
  <si>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</si>
  <si>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</si>
  <si>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</si>
  <si>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</si>
  <si>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</si>
  <si>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</si>
  <si>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</si>
  <si>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</si>
  <si>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</si>
  <si>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</si>
  <si>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</si>
  <si>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</si>
  <si>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</si>
  <si>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</si>
  <si>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</si>
  <si>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</si>
  <si>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</si>
  <si>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</si>
  <si>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</si>
  <si>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</si>
  <si>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</si>
  <si>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Доставяне на вода на потребителите</t>
  </si>
  <si>
    <t>кВтч</t>
  </si>
  <si>
    <t>Данни за договори на свободен пазар</t>
  </si>
  <si>
    <t>Цена по договор на свободен пазар за доставка на ел.енергия "Средно напражение" лв./мВтч</t>
  </si>
  <si>
    <t>Цена по договор на свободен пазар за доставка на ел.енергия "Високо напрежение" лв./мВтч</t>
  </si>
  <si>
    <t>Доставяне на вода с непитейни качества</t>
  </si>
  <si>
    <t>Доставчик на ел.енергия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</si>
  <si>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</si>
  <si>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</si>
  <si>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</si>
  <si>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</si>
  <si>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</si>
  <si>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</si>
  <si>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</si>
  <si>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</si>
  <si>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</si>
  <si>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</si>
  <si>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</si>
  <si>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</si>
  <si>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</si>
  <si>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</si>
  <si>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</si>
  <si>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</si>
  <si>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</si>
  <si>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 xml:space="preserve">БД Западнобеломорски район – гр. Благоевград </t>
  </si>
  <si>
    <t>БД Дунавски район – гр. Плевен</t>
  </si>
  <si>
    <t xml:space="preserve">БД Източнобеломорски район – гр. Пловдив </t>
  </si>
  <si>
    <t>Високо напрежение</t>
  </si>
  <si>
    <t>Отвеждане на отпадъчни води</t>
  </si>
  <si>
    <t>Пречистване на отпадъчни води</t>
  </si>
  <si>
    <t>Доставяне на вода на дуг В и К оператор</t>
  </si>
  <si>
    <t>Общо за доставяне на вода</t>
  </si>
  <si>
    <t>1.3</t>
  </si>
  <si>
    <t>Средна цена</t>
  </si>
  <si>
    <t>лв./MВтч</t>
  </si>
  <si>
    <t>хил.лв.</t>
  </si>
  <si>
    <t>Количество</t>
  </si>
  <si>
    <t>Стойност</t>
  </si>
  <si>
    <t>Мярка</t>
  </si>
  <si>
    <t>Показател</t>
  </si>
  <si>
    <t>Ниско напрежение</t>
  </si>
  <si>
    <t>Средно напражение</t>
  </si>
  <si>
    <t>Изразходвана електрическа енергия</t>
  </si>
  <si>
    <t>Подадена (произведена) и закупена вода</t>
  </si>
  <si>
    <t xml:space="preserve">    от други В и К оператори</t>
  </si>
  <si>
    <t>1. Доставяне вода</t>
  </si>
  <si>
    <t xml:space="preserve">1.1. Доставяне вода на потребителите </t>
  </si>
  <si>
    <t>1.2. Вода с непитейни качества</t>
  </si>
  <si>
    <t xml:space="preserve">1.3. Доставяне вода на друг ВиК оператор </t>
  </si>
  <si>
    <t>1.1. Вода с питейни качества</t>
  </si>
  <si>
    <t>Приложение №6</t>
  </si>
  <si>
    <t>ПРОИЗВОДСТВЕНА И ТЪРГОВСКА ДЕЙНОСТ</t>
  </si>
  <si>
    <t>ФИНАНСОВО-ИКОНОМИЧЕСКО СЪСТОЯНИЕ</t>
  </si>
  <si>
    <t>по канализационната мрежа</t>
  </si>
  <si>
    <t xml:space="preserve">на битови и приравнени на тях </t>
  </si>
  <si>
    <t>Общо задължения (хил.лв.)</t>
  </si>
  <si>
    <t>Общ брой анализи по физико-химични показатели за качество на питейната вода</t>
  </si>
  <si>
    <t>Общ брой анализи по микробиологични показатели за качество на питейната вода</t>
  </si>
  <si>
    <t>Краткосрочни задължения  (хил.лв.)</t>
  </si>
  <si>
    <t>Коефициент на събираемост на вземанията (%)</t>
  </si>
  <si>
    <t>Нетекущи (дълготрайни) активи (хил.лв.)</t>
  </si>
  <si>
    <t>Амортизационни отчисления за дълготрайни материални и нематериални активи (хил.лв.)</t>
  </si>
  <si>
    <t>Несъбрани вземания - общо (хил.лв.)</t>
  </si>
  <si>
    <t>на битови и приравнени на тях, стопански и други потребители</t>
  </si>
  <si>
    <t>Специфичен разход</t>
  </si>
  <si>
    <t>Доставена (продадена) вода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</si>
  <si>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</si>
  <si>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</si>
  <si>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</si>
  <si>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</si>
  <si>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</si>
  <si>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</si>
  <si>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</si>
  <si>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</si>
  <si>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</si>
  <si>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</si>
  <si>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>1.Общо подадена вода на вход ВС</t>
  </si>
  <si>
    <t>Счететоводна печалба (+)/загуба (-) (хил.лв.)</t>
  </si>
  <si>
    <t>А  (ОПР)</t>
  </si>
  <si>
    <t>В (Баланс)</t>
  </si>
  <si>
    <t>С (Баланс)</t>
  </si>
  <si>
    <t xml:space="preserve">Финансов резултат </t>
  </si>
  <si>
    <t>Вода на вход на ВС (хил.куб.м)</t>
  </si>
  <si>
    <t>Цена по договор на свободен  (регулиран)  пазар за доставка на ел.енергия "Ниско напрежение" лв./мВтч</t>
  </si>
  <si>
    <t>Собствен капитал</t>
  </si>
  <si>
    <t>Приложение №5</t>
  </si>
  <si>
    <t xml:space="preserve">10. Полагащо се възнаграждение на управителя /изп. директор/ за отчетното тримесечие:
</t>
  </si>
  <si>
    <t>ПОКАЗАТЕЛИ</t>
  </si>
  <si>
    <t>ОТЧЕТНА СТОЙНОСТ НА ПОКАЗАТЕЛИТЕ</t>
  </si>
  <si>
    <t>1.</t>
  </si>
  <si>
    <t>2.</t>
  </si>
  <si>
    <t>3.</t>
  </si>
  <si>
    <t>4.</t>
  </si>
  <si>
    <t>5.</t>
  </si>
  <si>
    <t>6.</t>
  </si>
  <si>
    <t xml:space="preserve">Задължения на дружеството </t>
  </si>
  <si>
    <t>7.</t>
  </si>
  <si>
    <t>Обща бална оценка</t>
  </si>
  <si>
    <t>8.</t>
  </si>
  <si>
    <t>Санкция от 25% за неспазени срокове за внасяне на осигурителните вноски</t>
  </si>
  <si>
    <t>9.</t>
  </si>
  <si>
    <t>Нетно възнаграждение /7-8/</t>
  </si>
  <si>
    <t>6.1-спазени срокове</t>
  </si>
  <si>
    <t>6.2-неспазени срокове</t>
  </si>
  <si>
    <t>Банки</t>
  </si>
  <si>
    <t>МИНИСТЕРСТВО НА РЕГИОНАЛНОТО РАЗВИТИЕ И БЛАГОУСТРОЙСТВОТО</t>
  </si>
  <si>
    <t>Нетна експозиция
(%)</t>
  </si>
  <si>
    <r>
      <t>СПРАВКА</t>
    </r>
    <r>
      <rPr>
        <sz val="11"/>
        <color theme="1"/>
        <rFont val="Times New Roman"/>
        <family val="1"/>
        <charset val="204"/>
      </rPr>
      <t xml:space="preserve">
с балансова стойност на паричните средства над 3 000 000 лв. и нетна експозиция към една банка над 25 на сто</t>
    </r>
  </si>
  <si>
    <t>Обща сума на приходите (хил.лв.)</t>
  </si>
  <si>
    <t xml:space="preserve">Обща сума на разходите (хил.лв.) </t>
  </si>
  <si>
    <t>Средна месечна работна заплата на лице от персонала (лв.)</t>
  </si>
  <si>
    <t>Въведени правила
(да/не)</t>
  </si>
  <si>
    <t>Проведени процедури за избор на изпълнител на финансови услуги през отчетния период
(да/не)</t>
  </si>
  <si>
    <t>№ по ред</t>
  </si>
  <si>
    <t>БАНКА/ФИНАНСОВА ИНСТИТУЦИЯ</t>
  </si>
  <si>
    <t>Парични средства (ПС)</t>
  </si>
  <si>
    <t>Непогасен размер на заемите</t>
  </si>
  <si>
    <t>Банкови гаранции</t>
  </si>
  <si>
    <t>Нетна експо-зиция (лева)</t>
  </si>
  <si>
    <t>Нетна експо-зиция 
(%)</t>
  </si>
  <si>
    <t>Общо в лв.*</t>
  </si>
  <si>
    <t>%</t>
  </si>
  <si>
    <t>BGN</t>
  </si>
  <si>
    <t>EUR</t>
  </si>
  <si>
    <t>USD</t>
  </si>
  <si>
    <t>1</t>
  </si>
  <si>
    <t>Парични средства в каса</t>
  </si>
  <si>
    <t>Парични еквиваленти</t>
  </si>
  <si>
    <t>Общо за търговското дружество:</t>
  </si>
  <si>
    <r>
      <rPr>
        <b/>
        <sz val="9"/>
        <rFont val="Times New Roman"/>
        <family val="1"/>
        <charset val="204"/>
      </rPr>
      <t xml:space="preserve">Забележка: </t>
    </r>
    <r>
      <rPr>
        <sz val="9"/>
        <rFont val="Times New Roman"/>
        <family val="1"/>
        <charset val="204"/>
      </rPr>
      <t xml:space="preserve">- в кол. 4 (%) показва разпределението на паричните средства по банки, преизчислени в лв., към общата ст-ст на паричните средства в лв.;
           </t>
    </r>
  </si>
  <si>
    <t xml:space="preserve">                       - в кол. 16 на ред "общо за банка/финансова институция" се записва разликата (кол. 3 - кол. 8 - кол. 12);</t>
  </si>
  <si>
    <t>5.9</t>
  </si>
  <si>
    <t>5.10</t>
  </si>
  <si>
    <t>5.11</t>
  </si>
  <si>
    <t xml:space="preserve">Размера на нетната експозиция </t>
  </si>
  <si>
    <t>Приход
  (хил.лв.)</t>
  </si>
  <si>
    <t>*преизчислени в левова равностойност по курса на БНБ</t>
  </si>
  <si>
    <r>
      <t xml:space="preserve">Допълнителна информация
(ако в </t>
    </r>
    <r>
      <rPr>
        <b/>
        <sz val="10"/>
        <rFont val="Times New Roman"/>
        <family val="1"/>
        <charset val="204"/>
      </rPr>
      <t>кол. 2</t>
    </r>
    <r>
      <rPr>
        <sz val="10"/>
        <rFont val="Times New Roman"/>
        <family val="1"/>
        <charset val="204"/>
      </rPr>
      <t xml:space="preserve"> е попълнено </t>
    </r>
    <r>
      <rPr>
        <b/>
        <sz val="10"/>
        <rFont val="Times New Roman"/>
        <family val="1"/>
        <charset val="204"/>
      </rPr>
      <t>"не"</t>
    </r>
    <r>
      <rPr>
        <sz val="10"/>
        <rFont val="Times New Roman"/>
        <family val="1"/>
        <charset val="204"/>
      </rPr>
      <t xml:space="preserve"> - да се посочат причините за невъвеждането на правилата;
ако в </t>
    </r>
    <r>
      <rPr>
        <b/>
        <sz val="10"/>
        <rFont val="Times New Roman"/>
        <family val="1"/>
        <charset val="204"/>
      </rPr>
      <t>кол. 3</t>
    </r>
    <r>
      <rPr>
        <sz val="10"/>
        <rFont val="Times New Roman"/>
        <family val="1"/>
        <charset val="204"/>
      </rPr>
      <t xml:space="preserve"> е попълнено </t>
    </r>
    <r>
      <rPr>
        <b/>
        <sz val="10"/>
        <rFont val="Times New Roman"/>
        <family val="1"/>
        <charset val="204"/>
      </rPr>
      <t>"да"</t>
    </r>
    <r>
      <rPr>
        <sz val="10"/>
        <rFont val="Times New Roman"/>
        <family val="1"/>
        <charset val="204"/>
      </rPr>
      <t xml:space="preserve"> - да се посочи избраната банка, предоставените от нея услуги, №, дата и срок на договора)</t>
    </r>
  </si>
  <si>
    <t>Приложение № 1.1</t>
  </si>
  <si>
    <t>Приложение № 1.2</t>
  </si>
  <si>
    <t>Приложение № 1.3</t>
  </si>
  <si>
    <t>Приложение № 1.4</t>
  </si>
  <si>
    <r>
      <t xml:space="preserve"> кВтч/м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вода на вход ВС</t>
    </r>
  </si>
  <si>
    <r>
      <t>кВтч/м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фактурирана вода</t>
    </r>
  </si>
  <si>
    <t>ед. мярка</t>
  </si>
  <si>
    <t xml:space="preserve">Сума </t>
  </si>
  <si>
    <t>ОБЩО извършени инвестиции, в т.ч.</t>
  </si>
  <si>
    <t>с вътрешен ресурс</t>
  </si>
  <si>
    <t>с външни контрактори</t>
  </si>
  <si>
    <t>в собствени активи</t>
  </si>
  <si>
    <t>в публични активи</t>
  </si>
  <si>
    <t>БУЛСТАТ:</t>
  </si>
  <si>
    <t>Име и фамилия на ръководителя:</t>
  </si>
  <si>
    <t>............................</t>
  </si>
  <si>
    <t>...............................</t>
  </si>
  <si>
    <t>Приложение № 1.5</t>
  </si>
  <si>
    <t>Приложение №3</t>
  </si>
  <si>
    <t>Приложение №4</t>
  </si>
  <si>
    <t>(лв.)</t>
  </si>
  <si>
    <t>Приложение № 8.1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</si>
  <si>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</si>
  <si>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</si>
  <si>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</si>
  <si>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</si>
  <si>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ЗА ПАРИЧНИТЕ СРЕДСТВА С БАЛАНСОВА СТОЙНОСТ НАД 3 000 000 ЛВ. И НЕТНА ЕКСПОЗИЦИЯ КЪМ ЕДНА БАНКА НАД 25 НА СТО  </t>
  </si>
  <si>
    <t xml:space="preserve">ИНФОРМАЦИЯ
ОТНОСНО ПРИЛАГАНЕТО НА ПРАВИЛА ЗА ИЗБОР НА ИЗПЪЛНИТЕЛ ЗА ПРЕДОСТАВЯНЕ НА ФИНАНСОВИ УСЛУГИ ОТ КРЕДИТНИ ИЛИ ФИНАНСОВИ ИНСТИТУЦИИ
</t>
  </si>
  <si>
    <t xml:space="preserve">СПРАВКА 
ЗА РАЗМЕРА НА НЕТНАТА ЕКСПОЗИЦИЯ 
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</si>
  <si>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</si>
  <si>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</si>
  <si>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</si>
  <si>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</si>
  <si>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</si>
  <si>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ОБЩО:</t>
  </si>
  <si>
    <t>ОТЧЕТ ЗА ПРИХОДИТЕ И РАЗХОДИТЕ С НАТРУПВАНЕ</t>
  </si>
  <si>
    <t>Разход за закупуване
  (хил.лв.)</t>
  </si>
  <si>
    <t>Загуби на вода при доставянето на вода  (%)</t>
  </si>
  <si>
    <t>Дългосрочни задължения (хил.лв.)</t>
  </si>
  <si>
    <t>в т.ч. просрочени</t>
  </si>
  <si>
    <t>към Басейнови дирекции</t>
  </si>
  <si>
    <t>към енергийни дружества</t>
  </si>
  <si>
    <t>към други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</si>
  <si>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</si>
  <si>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</si>
  <si>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</si>
  <si>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</si>
  <si>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</si>
  <si>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</si>
  <si>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</si>
  <si>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</si>
  <si>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</si>
  <si>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</si>
  <si>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</si>
  <si>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</si>
  <si>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</si>
  <si>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</si>
  <si>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</si>
  <si>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</si>
  <si>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</si>
  <si>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</si>
  <si>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</si>
  <si>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</si>
  <si>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</si>
  <si>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</si>
  <si>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</si>
  <si>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</si>
  <si>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</si>
  <si>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</si>
  <si>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</si>
  <si>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</si>
  <si>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</si>
  <si>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</si>
  <si>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</si>
  <si>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</si>
  <si>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</si>
  <si>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</si>
  <si>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</si>
  <si>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</si>
  <si>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</si>
  <si>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</si>
  <si>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</si>
  <si>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</si>
  <si>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</si>
  <si>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</si>
  <si>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</si>
  <si>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</si>
  <si>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</si>
  <si>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</si>
  <si>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</si>
  <si>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</si>
  <si>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</si>
  <si>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</si>
  <si>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</si>
  <si>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</si>
  <si>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</si>
  <si>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</si>
  <si>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</si>
  <si>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</si>
  <si>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</si>
  <si>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</si>
  <si>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</si>
  <si>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</si>
  <si>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</si>
  <si>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</si>
  <si>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</si>
  <si>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</si>
  <si>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</si>
  <si>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</si>
  <si>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</si>
  <si>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</si>
  <si>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</si>
  <si>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</si>
  <si>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</si>
  <si>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</si>
  <si>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</si>
  <si>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</si>
  <si>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</si>
  <si>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</si>
  <si>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</si>
  <si>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</si>
  <si>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</si>
  <si>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</si>
  <si>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</si>
  <si>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</si>
  <si>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</si>
  <si>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</si>
  <si>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</si>
  <si>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</si>
  <si>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</si>
  <si>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</si>
  <si>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</si>
  <si>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</si>
  <si>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</si>
  <si>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</si>
  <si>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</si>
  <si>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</si>
  <si>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</si>
  <si>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</si>
  <si>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</si>
  <si>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</si>
  <si>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</si>
  <si>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</si>
  <si>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</si>
  <si>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</si>
  <si>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</si>
  <si>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</si>
  <si>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</si>
  <si>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</si>
  <si>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</si>
  <si>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</si>
  <si>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</si>
  <si>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</si>
  <si>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</si>
  <si>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</si>
  <si>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</si>
  <si>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</si>
  <si>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</si>
  <si>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</si>
  <si>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</si>
  <si>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</si>
  <si>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</si>
  <si>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</si>
  <si>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</si>
  <si>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</si>
  <si>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</si>
  <si>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</si>
  <si>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</si>
  <si>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</si>
  <si>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</si>
  <si>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</si>
  <si>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</si>
  <si>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</si>
  <si>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</si>
  <si>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</si>
  <si>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</si>
  <si>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</si>
  <si>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</si>
  <si>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</si>
  <si>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</si>
  <si>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</si>
  <si>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</si>
  <si>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</si>
  <si>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</si>
  <si>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</si>
  <si>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</si>
  <si>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</si>
  <si>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</si>
  <si>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</si>
  <si>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</si>
  <si>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</si>
  <si>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</si>
  <si>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</si>
  <si>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</si>
  <si>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</si>
  <si>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</si>
  <si>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</si>
  <si>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</si>
  <si>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</si>
  <si>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</si>
  <si>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</si>
  <si>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</si>
  <si>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</si>
  <si>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</si>
  <si>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</si>
  <si>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</si>
  <si>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</si>
  <si>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</si>
  <si>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</si>
  <si>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</si>
  <si>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</si>
  <si>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</si>
  <si>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</si>
  <si>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</si>
  <si>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</si>
  <si>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</si>
  <si>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</si>
  <si>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</si>
  <si>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</si>
  <si>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</si>
  <si>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</si>
  <si>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</si>
  <si>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</si>
  <si>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</si>
  <si>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нетни приходи от продажби - ш.15100</t>
  </si>
  <si>
    <t>други приходи - ш.15400</t>
  </si>
  <si>
    <t>приходи от финансирания - ш.15410</t>
  </si>
  <si>
    <t xml:space="preserve">вземания от клиенти и доставчици - ш.03210 </t>
  </si>
  <si>
    <t>Фактурирани количества  
(хил. куб.м)</t>
  </si>
  <si>
    <t>2. Отвеждане на отпадъчни води</t>
  </si>
  <si>
    <t>3. Пречистване на отпадъчни води на</t>
  </si>
  <si>
    <t xml:space="preserve">3.1. битови и приравнените към тях потребители </t>
  </si>
  <si>
    <t>3.2. промишлени и други стопански потребители</t>
  </si>
  <si>
    <t xml:space="preserve">вземания от клиенти и доставчици за предходната тримесечие - ш.03210 </t>
  </si>
  <si>
    <t>Административна и спомагателна дейност</t>
  </si>
  <si>
    <t>Добита и подадена вода във водоснабдителната система (хил.куб.м)</t>
  </si>
  <si>
    <t>Фактурирани доставени водни количества (хил.куб.м.)</t>
  </si>
  <si>
    <t>Фактурирани количества отведени отпадъчни води (хил.куб.м.)</t>
  </si>
  <si>
    <t>Фактурирани количества пречистени отпадъчни води (хил.куб.м.)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</si>
  <si>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</si>
  <si>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</si>
  <si>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</si>
  <si>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СПРАВКА ЗА ДОСТАВЕНА, ОТВЕДЕНА И ПРЕЧИСТЕНА ВОДА</t>
  </si>
  <si>
    <t>СПРАВКА ЗА ИЗРАЗХОДВАНАТА ЕЛЕКТРИЧЕСКА ЕНЕРГИЯ</t>
  </si>
  <si>
    <t xml:space="preserve">СПРАВКА ЗА ИЗВЪРШЕНИТЕ ИНВЕСТИЦИИ  </t>
  </si>
  <si>
    <t>..............................</t>
  </si>
  <si>
    <t>....................................</t>
  </si>
  <si>
    <t>...................................</t>
  </si>
  <si>
    <t>..................................</t>
  </si>
  <si>
    <t>.....................</t>
  </si>
  <si>
    <t>........................</t>
  </si>
  <si>
    <t>.............................</t>
  </si>
  <si>
    <t>СПРАВКА ЗА ФИНАНСОВО-ИКОНОМИЧЕСКИ И ТЕХНИЧЕСКИ ПОКАЗАТЕЛИ ОТ ДЕЙНОСТТА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</si>
  <si>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</si>
  <si>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</si>
  <si>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</si>
  <si>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</si>
  <si>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</si>
  <si>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</si>
  <si>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</si>
  <si>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</si>
  <si>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</si>
  <si>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  </t>
  </si>
  <si>
    <t xml:space="preserve">3. Финансов резултат за предходните четири тримесечия    </t>
  </si>
  <si>
    <t>БД Черноморски район – гр. Варна</t>
  </si>
  <si>
    <t>Извършените инвестиции за съответното тримесечие са съгласно Дебита на с/ка 207 "Активи в процес на изграждане" от единния сметкопланна ВиК операторите за регулаторни цели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</si>
  <si>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</si>
  <si>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</si>
  <si>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</si>
  <si>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>Управител/изп.директор</t>
  </si>
  <si>
    <t xml:space="preserve">     (подпис и печат)</t>
  </si>
  <si>
    <t>текуща 
печалба/загуба</t>
  </si>
  <si>
    <t>ОБЩО собствен капитал</t>
  </si>
  <si>
    <t>БАЛНИ 
ЕДИНИЦИ</t>
  </si>
  <si>
    <t xml:space="preserve">Басейнови дирекции </t>
  </si>
  <si>
    <t xml:space="preserve">Дължимите и просрочени такси 
към Басейновите дирекции </t>
  </si>
  <si>
    <t>Приложение № 6</t>
  </si>
  <si>
    <t>Приложение № 7</t>
  </si>
  <si>
    <t>Приложение № 8.2</t>
  </si>
  <si>
    <t>Приложение №  8.3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</si>
  <si>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</si>
  <si>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 xml:space="preserve">ИНФОРМАЦИЯ ЗА ПОКАЗАТЕЛИ И КРИТЕРИИ ЗА ОПРЕДЕЛЯНЕ НА БАЛНАТА ОЦЕНКА
 И ВЪЗНАГРАЖДЕНИЕТО НА ЧЛЕНОВЕТЕ НА ИЗПЪЛНИТЕЛНИ И КОНТРОЛНИ ОРГАНИ
 НА ТЪРГОВСКИТЕ ДРУЖЕСТВА ОТ СИСТЕМАТА НА ВиК, СЪГЛАСНО ПРИЛОЖЕНИЕТО
КЪМ ЧЛ. 33 НА ПРУПДТДДУК </t>
  </si>
  <si>
    <t>1.4</t>
  </si>
  <si>
    <t>3.1</t>
  </si>
  <si>
    <t xml:space="preserve"> </t>
  </si>
  <si>
    <t>разплащателна сметка</t>
  </si>
  <si>
    <t>сметка гаранция АВиК</t>
  </si>
  <si>
    <t>заеми</t>
  </si>
  <si>
    <t>БАНКА ДСК АД</t>
  </si>
  <si>
    <t>ТЪРГОВСКА БАНКА Д АД</t>
  </si>
  <si>
    <t>БАНКА ОББ АД</t>
  </si>
  <si>
    <t>БАНКА ИНТЕРНЕШЪНЪЛ АСЕТ БАНК</t>
  </si>
  <si>
    <t>БАНКА ЮРОБАНК БЪЛГАРИЯ АД</t>
  </si>
  <si>
    <t>разплащателна сметка-деб.карта</t>
  </si>
  <si>
    <t>заем</t>
  </si>
  <si>
    <t>6</t>
  </si>
  <si>
    <t>7</t>
  </si>
  <si>
    <t>на  "ВОДОСНАБДЯВАНЕ И КАНАЛИЗАЦИЯ." ЕООД, град ХАСКОВО</t>
  </si>
  <si>
    <t>на "ВОДОСНАБДЯВАНЕ И КАНАЛИЗАЦИЯ" ЕООД, град ХАСКОВО</t>
  </si>
  <si>
    <t>НЯМА</t>
  </si>
  <si>
    <t>Управител:</t>
  </si>
  <si>
    <t>ДА</t>
  </si>
  <si>
    <t>НЕ</t>
  </si>
  <si>
    <t>Снежана Маркова</t>
  </si>
  <si>
    <t>инж. Тодор Марков</t>
  </si>
  <si>
    <t xml:space="preserve">                       - кол. 17 "Нетна експозиция" се изчислява за всяка банка в % спрямо размера на общата стойност на паричните средства на възложителя по кол. 16, ред 
 "Общо за търговското дружество".</t>
  </si>
  <si>
    <t>"ВОДОСНАБДЯВАНЕ И КАНАЛИЗАЦИЯ" ЕООД</t>
  </si>
  <si>
    <t>ХАСКОВО</t>
  </si>
  <si>
    <t>126004284</t>
  </si>
  <si>
    <t>31.03.2020 г.</t>
  </si>
  <si>
    <t>31.03.2019 г.</t>
  </si>
  <si>
    <t>24.04.2020 г.</t>
  </si>
  <si>
    <t>първо тримесечие 2020</t>
  </si>
  <si>
    <t>първо тримесечие 2019</t>
  </si>
  <si>
    <t>за първо тримесечие на 2020 г.</t>
  </si>
  <si>
    <t>1.Участие на държавата в капитала на ВиК дружеството към края на отчетното първо тримесечие по Търговския регистър и регистъра на ЮЛНЦ   -  100%</t>
  </si>
  <si>
    <t>2.Финансов резултат за отчетното първо тримесечие на 2020 г. след данъчно облагане</t>
  </si>
  <si>
    <t>4. Събираемост на вземанията за:</t>
  </si>
  <si>
    <t>6. Начислени средни месечни брутни работни заплати на 1 лице от персонала / без жените в отпуск по майчинство/  през отчетното първо тримесечие на 2020 г.</t>
  </si>
  <si>
    <t>.....................................</t>
  </si>
  <si>
    <t xml:space="preserve"> за 4-то трим. 2019</t>
  </si>
  <si>
    <t xml:space="preserve"> за 3-то трим. 2019</t>
  </si>
  <si>
    <t>373 хил.лв.</t>
  </si>
  <si>
    <t xml:space="preserve"> за 2-ро трим. 2019  </t>
  </si>
  <si>
    <t>13 хил.лв.</t>
  </si>
  <si>
    <t xml:space="preserve"> за 1-во трим. 2019  </t>
  </si>
  <si>
    <t>(413) хил.лв.</t>
  </si>
  <si>
    <t>(1332) хил.лв.</t>
  </si>
  <si>
    <t xml:space="preserve">     печалба...........................................лв.                               Загуба   503 хил. лв.</t>
  </si>
  <si>
    <t>отчетното  тримесечие -</t>
  </si>
  <si>
    <t>предходното тримесечие -</t>
  </si>
  <si>
    <t xml:space="preserve">5. Начислени средства за работна заплата за отчетното първо тримесечие на 2020 г. в размер на 1339624 лв.  </t>
  </si>
  <si>
    <t>месец 01.2020 г./  862 лв.;   месец 02.2020 г./ 843 лв.;   месец 03.2020 г./  868 лв.</t>
  </si>
  <si>
    <t>средномесечна за тримесечието 858 лв.</t>
  </si>
  <si>
    <t>7. Нарастване на средната месечна брутна работна заплата на 1 лице от персонала за отчетно спрямо предходно тримесечие на 2019 г. -  8.61 %</t>
  </si>
  <si>
    <t>8. Нарастване на начислените средства за работна заплата за отчетно спрямо начислените за предходното тримесечие на 2019 г. -  6.34 %</t>
  </si>
  <si>
    <t>9. Средносписъчен брой на персонала за отчетното тримесечие на 2020 г. / без жените в отпуск по майчинство/ - 502 бр.</t>
  </si>
  <si>
    <t>Такса водовземане в размер на 35 062,12 лв. е за периода 2012-2016 г. Издаден е АУПДВ № 34/14.07.2017 г. от директора на БД-ИБР гр. Пловдив. Същият се обжалва. Делото не е приключило.</t>
  </si>
  <si>
    <t xml:space="preserve">СПРАВКА ЗА НАЧИСЛЕНИ, ДЪЛЖИМИ И ПЛАТЕНИ ТАКСИ ВОДОПОЛЗВАНЕ И ТАКСИ ЗАУСТВАНЕ КЪМ 
БАСЕЙНОВИТЕ ДИРЕКЦИИ ЗА УПРАВЛЕНИЕ НА ВОДИТЕ ПРИ МОСВ
</t>
  </si>
  <si>
    <r>
      <t xml:space="preserve">Стойност на дълготрайните матеиални активи в края на тримесечието (хил.лв.)                             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 ДА до 150 х.лв  - 2.0
Над 150 х.лв до 500 х.лв  -  2.5
От 500 до 1500 х.лв  -  3.0
От 1500 до 5000 х.лв  - 3.5
Над 5000 лв  -  4.0
</t>
    </r>
  </si>
  <si>
    <r>
      <t xml:space="preserve">Средносписъчен брой на персонала                               </t>
    </r>
    <r>
      <rPr>
        <sz val="8"/>
        <color theme="1"/>
        <rFont val="Times New Roman"/>
        <family val="1"/>
        <charset val="204"/>
      </rPr>
      <t xml:space="preserve">От 51 до 100 души  - 2.5
От 101  до 500 души  -  3.0
От 501 до 1500 души  -  3.5
Над 1500  -  4.0
</t>
    </r>
  </si>
  <si>
    <r>
      <t xml:space="preserve">Изменение на рентабилността на 
продажбите ( %)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Намаляване рентабилността  –   0
Запазване рентабилността  -      1
Увеличаване рентабилността  - 2
</t>
    </r>
  </si>
  <si>
    <r>
      <t xml:space="preserve">Загуби на вода (%)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                               </t>
    </r>
    <r>
      <rPr>
        <sz val="8"/>
        <color theme="1"/>
        <rFont val="Times New Roman"/>
        <family val="1"/>
        <charset val="204"/>
      </rPr>
      <t>Над 50%
От 25% до 50%                                                                                                                     До 25%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</si>
  <si>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 xml:space="preserve">Коефициент на събираемост                                                          </t>
    </r>
    <r>
      <rPr>
        <sz val="8"/>
        <color theme="1"/>
        <rFont val="Times New Roman"/>
        <family val="1"/>
        <charset val="204"/>
      </rPr>
      <t>Под 0.6
От 0.6 до 0.75
Над 0.75</t>
    </r>
    <r>
      <rPr>
        <b/>
        <sz val="12"/>
        <color theme="1"/>
        <rFont val="Times New Roman"/>
        <family val="1"/>
        <charset val="204"/>
      </rPr>
      <t xml:space="preserve">
</t>
    </r>
  </si>
  <si>
    <t>за:   първо тримесечие на 2020 г.</t>
  </si>
  <si>
    <t>тримесечна сума общо 14640,00 лв.;       средномесечна сума 4880,00 лв.</t>
  </si>
  <si>
    <t>тримесечна сума общо 5856,00 лв.;        средномесечна сума 1952,00 лв.</t>
  </si>
  <si>
    <t xml:space="preserve">11. Полагащо се възнаграждение на член на СД /контрольора/ за отчетното тримесечие 202 г.
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</si>
</sst>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0;\(0\)"/>
    <numFmt numFmtId="166" formatCode="#,##0.000"/>
    <numFmt numFmtId="167" formatCode="#,##0.00_ ;[Red]\-#,##0.00\ "/>
    <numFmt numFmtId="168" formatCode="0.000"/>
  </numFmts>
  <fonts count="5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b/>
      <u/>
      <sz val="14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  <font>
      <b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2" fillId="0" borderId="0"/>
    <xf numFmtId="0" fontId="19" fillId="0" borderId="0"/>
    <xf numFmtId="0" fontId="32" fillId="0" borderId="0"/>
    <xf numFmtId="9" fontId="19" fillId="0" borderId="0" applyFont="0" applyFill="0" applyBorder="0" applyAlignment="0" applyProtection="0"/>
  </cellStyleXfs>
  <cellXfs count="834">
    <xf numFmtId="0" fontId="0" fillId="0" borderId="0" xfId="0"/>
    <xf numFmtId="0" fontId="3" fillId="0" borderId="0" xfId="1" applyFont="1"/>
    <xf numFmtId="0" fontId="2" fillId="0" borderId="0" xfId="1" applyNumberFormat="1" applyFont="1" applyBorder="1" applyAlignment="1">
      <alignment vertical="center"/>
    </xf>
    <xf numFmtId="0" fontId="8" fillId="0" borderId="0" xfId="0" applyFont="1"/>
    <xf numFmtId="14" fontId="2" fillId="0" borderId="0" xfId="1" applyNumberFormat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/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4" fillId="0" borderId="0" xfId="1" applyFont="1"/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0" xfId="1" applyFont="1"/>
    <xf numFmtId="0" fontId="20" fillId="0" borderId="0" xfId="1" applyFont="1" applyAlignment="1">
      <alignment vertical="top"/>
    </xf>
    <xf numFmtId="0" fontId="20" fillId="0" borderId="0" xfId="1" applyFont="1" applyAlignment="1"/>
    <xf numFmtId="0" fontId="20" fillId="0" borderId="0" xfId="1" applyFont="1" applyAlignment="1">
      <alignment vertical="center"/>
    </xf>
    <xf numFmtId="0" fontId="21" fillId="0" borderId="0" xfId="1" applyFont="1" applyAlignment="1"/>
    <xf numFmtId="0" fontId="8" fillId="0" borderId="0" xfId="1" applyFont="1" applyAlignment="1"/>
    <xf numFmtId="0" fontId="20" fillId="0" borderId="0" xfId="1" applyFont="1" applyBorder="1" applyAlignment="1"/>
    <xf numFmtId="0" fontId="20" fillId="0" borderId="0" xfId="1" applyFont="1" applyFill="1" applyAlignment="1"/>
    <xf numFmtId="0" fontId="20" fillId="0" borderId="0" xfId="1" applyFont="1" applyBorder="1" applyAlignment="1">
      <alignment horizontal="center" wrapText="1"/>
    </xf>
    <xf numFmtId="10" fontId="20" fillId="0" borderId="0" xfId="1" applyNumberFormat="1" applyFont="1" applyBorder="1" applyAlignment="1">
      <alignment horizont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3" fontId="20" fillId="7" borderId="10" xfId="5" applyNumberFormat="1" applyFont="1" applyFill="1" applyBorder="1" applyAlignment="1" applyProtection="1">
      <alignment horizontal="center"/>
      <protection locked="0"/>
    </xf>
    <xf numFmtId="0" fontId="1" fillId="4" borderId="0" xfId="4" applyFont="1" applyFill="1"/>
    <xf numFmtId="0" fontId="20" fillId="0" borderId="10" xfId="0" applyFont="1" applyFill="1" applyBorder="1" applyAlignment="1" applyProtection="1">
      <alignment horizontal="left" vertical="center" wrapText="1"/>
    </xf>
    <xf numFmtId="3" fontId="20" fillId="0" borderId="1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3" borderId="10" xfId="0" applyFont="1" applyFill="1" applyBorder="1" applyAlignment="1">
      <alignment horizontal="right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32" xfId="1" applyFont="1" applyFill="1" applyBorder="1" applyAlignment="1">
      <alignment horizontal="center" vertical="center" wrapText="1"/>
    </xf>
    <xf numFmtId="0" fontId="23" fillId="0" borderId="31" xfId="1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center" vertical="center" wrapText="1"/>
    </xf>
    <xf numFmtId="0" fontId="23" fillId="0" borderId="21" xfId="1" applyFont="1" applyFill="1" applyBorder="1" applyAlignment="1">
      <alignment horizontal="center" vertical="center" wrapText="1"/>
    </xf>
    <xf numFmtId="0" fontId="23" fillId="0" borderId="50" xfId="1" applyFont="1" applyFill="1" applyBorder="1" applyAlignment="1">
      <alignment horizontal="center" vertical="center" wrapText="1"/>
    </xf>
    <xf numFmtId="0" fontId="20" fillId="3" borderId="42" xfId="1" applyFont="1" applyFill="1" applyBorder="1" applyAlignment="1">
      <alignment vertical="center"/>
    </xf>
    <xf numFmtId="0" fontId="20" fillId="3" borderId="44" xfId="1" applyFont="1" applyFill="1" applyBorder="1" applyAlignment="1">
      <alignment vertical="center"/>
    </xf>
    <xf numFmtId="0" fontId="20" fillId="3" borderId="43" xfId="1" applyFont="1" applyFill="1" applyBorder="1" applyAlignment="1">
      <alignment horizontal="center" vertical="center"/>
    </xf>
    <xf numFmtId="0" fontId="20" fillId="3" borderId="42" xfId="1" applyFont="1" applyFill="1" applyBorder="1" applyAlignment="1">
      <alignment horizontal="center" vertical="center"/>
    </xf>
    <xf numFmtId="0" fontId="20" fillId="3" borderId="53" xfId="1" applyFont="1" applyFill="1" applyBorder="1" applyAlignment="1">
      <alignment horizontal="center" vertical="center"/>
    </xf>
    <xf numFmtId="0" fontId="20" fillId="3" borderId="31" xfId="1" applyFont="1" applyFill="1" applyBorder="1" applyAlignment="1">
      <alignment horizontal="center" vertical="center" wrapText="1"/>
    </xf>
    <xf numFmtId="0" fontId="20" fillId="3" borderId="30" xfId="1" applyFont="1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center" vertical="center" wrapText="1"/>
    </xf>
    <xf numFmtId="0" fontId="20" fillId="3" borderId="21" xfId="1" applyFont="1" applyFill="1" applyBorder="1" applyAlignment="1">
      <alignment horizontal="center" vertical="center" wrapText="1"/>
    </xf>
    <xf numFmtId="0" fontId="20" fillId="0" borderId="0" xfId="1" applyFont="1"/>
    <xf numFmtId="0" fontId="9" fillId="0" borderId="0" xfId="1" applyFont="1" applyAlignment="1">
      <alignment horizontal="center" vertical="center" textRotation="90" wrapText="1"/>
    </xf>
    <xf numFmtId="0" fontId="20" fillId="3" borderId="43" xfId="1" applyFont="1" applyFill="1" applyBorder="1"/>
    <xf numFmtId="0" fontId="20" fillId="3" borderId="2" xfId="1" applyFont="1" applyFill="1" applyBorder="1"/>
    <xf numFmtId="0" fontId="24" fillId="0" borderId="0" xfId="1" applyFont="1" applyAlignment="1">
      <alignment vertical="center" wrapText="1"/>
    </xf>
    <xf numFmtId="0" fontId="5" fillId="0" borderId="0" xfId="1" applyFont="1" applyAlignment="1">
      <alignment vertical="top"/>
    </xf>
    <xf numFmtId="0" fontId="2" fillId="0" borderId="0" xfId="1" applyNumberFormat="1" applyFont="1" applyBorder="1" applyAlignment="1">
      <alignment horizontal="center" vertical="center"/>
    </xf>
    <xf numFmtId="0" fontId="26" fillId="0" borderId="0" xfId="0" applyFont="1"/>
    <xf numFmtId="0" fontId="5" fillId="0" borderId="0" xfId="1" applyNumberFormat="1" applyFont="1" applyBorder="1" applyAlignment="1">
      <alignment vertical="center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top" wrapText="1"/>
    </xf>
    <xf numFmtId="0" fontId="21" fillId="0" borderId="0" xfId="1" applyFont="1"/>
    <xf numFmtId="0" fontId="27" fillId="0" borderId="0" xfId="1" applyFont="1" applyAlignment="1">
      <alignment vertical="top" wrapText="1"/>
    </xf>
    <xf numFmtId="0" fontId="27" fillId="0" borderId="0" xfId="1" applyFont="1"/>
    <xf numFmtId="0" fontId="7" fillId="0" borderId="0" xfId="1" applyNumberFormat="1" applyFont="1" applyAlignment="1">
      <alignment horizontal="center"/>
    </xf>
    <xf numFmtId="0" fontId="9" fillId="0" borderId="10" xfId="1" applyFont="1" applyBorder="1" applyAlignment="1">
      <alignment vertical="top" wrapText="1"/>
    </xf>
    <xf numFmtId="0" fontId="9" fillId="0" borderId="10" xfId="1" applyFont="1" applyBorder="1" applyAlignment="1">
      <alignment horizontal="right" vertical="top" wrapText="1"/>
    </xf>
    <xf numFmtId="0" fontId="20" fillId="0" borderId="10" xfId="1" applyFont="1" applyBorder="1" applyAlignment="1">
      <alignment vertical="top" wrapText="1"/>
    </xf>
    <xf numFmtId="0" fontId="20" fillId="0" borderId="10" xfId="1" applyFont="1" applyFill="1" applyBorder="1" applyAlignment="1">
      <alignment horizontal="right" vertical="top" wrapText="1"/>
    </xf>
    <xf numFmtId="0" fontId="20" fillId="3" borderId="10" xfId="1" applyFont="1" applyFill="1" applyBorder="1" applyAlignment="1">
      <alignment horizontal="right" vertical="top" wrapText="1"/>
    </xf>
    <xf numFmtId="0" fontId="20" fillId="3" borderId="10" xfId="1" applyFont="1" applyFill="1" applyBorder="1" applyAlignment="1">
      <alignment vertical="top" wrapText="1"/>
    </xf>
    <xf numFmtId="0" fontId="20" fillId="3" borderId="10" xfId="1" applyFont="1" applyFill="1" applyBorder="1"/>
    <xf numFmtId="0" fontId="9" fillId="0" borderId="10" xfId="1" applyFont="1" applyBorder="1"/>
    <xf numFmtId="0" fontId="9" fillId="3" borderId="10" xfId="1" applyFont="1" applyFill="1" applyBorder="1"/>
    <xf numFmtId="0" fontId="16" fillId="0" borderId="10" xfId="0" applyFont="1" applyBorder="1" applyAlignment="1">
      <alignment horizontal="right"/>
    </xf>
    <xf numFmtId="165" fontId="28" fillId="0" borderId="10" xfId="0" applyNumberFormat="1" applyFont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0" fontId="13" fillId="0" borderId="10" xfId="0" applyNumberFormat="1" applyFont="1" applyBorder="1" applyAlignment="1">
      <alignment horizontal="center" vertical="center" wrapText="1"/>
    </xf>
    <xf numFmtId="49" fontId="20" fillId="2" borderId="10" xfId="1" applyNumberFormat="1" applyFont="1" applyFill="1" applyBorder="1" applyAlignment="1" applyProtection="1">
      <alignment horizontal="center" vertical="center"/>
    </xf>
    <xf numFmtId="0" fontId="20" fillId="0" borderId="10" xfId="1" applyFont="1" applyBorder="1" applyAlignment="1">
      <alignment horizontal="justify" vertical="top" wrapText="1"/>
    </xf>
    <xf numFmtId="0" fontId="13" fillId="0" borderId="10" xfId="1" applyFont="1" applyBorder="1" applyAlignment="1">
      <alignment vertical="top" wrapText="1"/>
    </xf>
    <xf numFmtId="0" fontId="20" fillId="0" borderId="10" xfId="1" applyFont="1" applyBorder="1" applyAlignment="1">
      <alignment horizontal="left" wrapText="1"/>
    </xf>
    <xf numFmtId="14" fontId="2" fillId="0" borderId="0" xfId="1" applyNumberFormat="1" applyFont="1" applyAlignment="1">
      <alignment horizontal="right"/>
    </xf>
    <xf numFmtId="0" fontId="9" fillId="5" borderId="41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25" fillId="4" borderId="14" xfId="1" applyFont="1" applyFill="1" applyBorder="1" applyAlignment="1">
      <alignment horizontal="left" vertical="center" wrapText="1"/>
    </xf>
    <xf numFmtId="0" fontId="5" fillId="0" borderId="0" xfId="1" applyFont="1"/>
    <xf numFmtId="0" fontId="30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20" fillId="0" borderId="5" xfId="1" applyFont="1" applyFill="1" applyBorder="1" applyAlignment="1">
      <alignment vertical="center"/>
    </xf>
    <xf numFmtId="0" fontId="20" fillId="0" borderId="52" xfId="1" applyFont="1" applyFill="1" applyBorder="1" applyAlignment="1">
      <alignment vertical="center"/>
    </xf>
    <xf numFmtId="0" fontId="20" fillId="0" borderId="42" xfId="1" applyFont="1" applyFill="1" applyBorder="1" applyAlignment="1">
      <alignment vertical="center"/>
    </xf>
    <xf numFmtId="0" fontId="20" fillId="0" borderId="43" xfId="1" applyFont="1" applyFill="1" applyBorder="1" applyAlignment="1">
      <alignment vertical="center"/>
    </xf>
    <xf numFmtId="3" fontId="20" fillId="0" borderId="9" xfId="1" applyNumberFormat="1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horizontal="center" vertical="center" wrapText="1"/>
    </xf>
    <xf numFmtId="2" fontId="20" fillId="0" borderId="20" xfId="1" applyNumberFormat="1" applyFont="1" applyFill="1" applyBorder="1" applyAlignment="1">
      <alignment horizontal="center" vertical="center" wrapText="1"/>
    </xf>
    <xf numFmtId="3" fontId="20" fillId="0" borderId="30" xfId="1" applyNumberFormat="1" applyFont="1" applyFill="1" applyBorder="1" applyAlignment="1">
      <alignment horizontal="center" vertical="center" wrapText="1"/>
    </xf>
    <xf numFmtId="3" fontId="20" fillId="0" borderId="27" xfId="1" applyNumberFormat="1" applyFont="1" applyFill="1" applyBorder="1" applyAlignment="1">
      <alignment horizontal="center" vertical="center" wrapText="1"/>
    </xf>
    <xf numFmtId="3" fontId="20" fillId="0" borderId="20" xfId="1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25" fillId="0" borderId="10" xfId="1" applyFont="1" applyFill="1" applyBorder="1" applyAlignment="1">
      <alignment horizontal="left" vertical="center" wrapText="1"/>
    </xf>
    <xf numFmtId="0" fontId="20" fillId="4" borderId="10" xfId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3" fontId="20" fillId="3" borderId="23" xfId="4" applyNumberFormat="1" applyFont="1" applyFill="1" applyBorder="1" applyAlignment="1">
      <alignment horizontal="center" vertical="center"/>
    </xf>
    <xf numFmtId="0" fontId="21" fillId="0" borderId="0" xfId="7" applyFont="1" applyAlignment="1">
      <alignment vertical="top" wrapText="1"/>
    </xf>
    <xf numFmtId="0" fontId="27" fillId="0" borderId="0" xfId="7" applyFont="1" applyAlignment="1">
      <alignment horizontal="center" vertical="top" wrapText="1"/>
    </xf>
    <xf numFmtId="0" fontId="21" fillId="0" borderId="0" xfId="7" applyFont="1" applyAlignment="1">
      <alignment horizontal="center" vertical="top" wrapText="1"/>
    </xf>
    <xf numFmtId="0" fontId="27" fillId="0" borderId="0" xfId="1" applyNumberFormat="1" applyFont="1" applyBorder="1" applyAlignment="1">
      <alignment vertical="center"/>
    </xf>
    <xf numFmtId="0" fontId="27" fillId="0" borderId="0" xfId="7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7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0" fillId="0" borderId="0" xfId="0" applyFont="1"/>
    <xf numFmtId="0" fontId="3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vertical="top" wrapText="1"/>
    </xf>
    <xf numFmtId="49" fontId="12" fillId="0" borderId="59" xfId="0" applyNumberFormat="1" applyFont="1" applyBorder="1" applyAlignment="1">
      <alignment horizontal="center" vertical="top" wrapText="1"/>
    </xf>
    <xf numFmtId="2" fontId="15" fillId="0" borderId="60" xfId="0" applyNumberFormat="1" applyFont="1" applyBorder="1" applyAlignment="1">
      <alignment vertical="top" wrapText="1"/>
    </xf>
    <xf numFmtId="2" fontId="12" fillId="0" borderId="11" xfId="0" applyNumberFormat="1" applyFont="1" applyBorder="1" applyAlignment="1">
      <alignment vertical="top" wrapText="1"/>
    </xf>
    <xf numFmtId="49" fontId="12" fillId="0" borderId="57" xfId="0" applyNumberFormat="1" applyFont="1" applyBorder="1" applyAlignment="1">
      <alignment horizontal="center" vertical="top" wrapText="1"/>
    </xf>
    <xf numFmtId="49" fontId="12" fillId="0" borderId="28" xfId="0" applyNumberFormat="1" applyFont="1" applyBorder="1" applyAlignment="1">
      <alignment horizontal="center" vertical="top" wrapText="1"/>
    </xf>
    <xf numFmtId="49" fontId="12" fillId="0" borderId="40" xfId="0" applyNumberFormat="1" applyFont="1" applyBorder="1" applyAlignment="1">
      <alignment horizontal="center" vertical="top" wrapText="1"/>
    </xf>
    <xf numFmtId="2" fontId="15" fillId="0" borderId="6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vertical="top" wrapText="1"/>
    </xf>
    <xf numFmtId="2" fontId="12" fillId="3" borderId="10" xfId="0" applyNumberFormat="1" applyFont="1" applyFill="1" applyBorder="1" applyAlignment="1">
      <alignment vertical="top" wrapText="1"/>
    </xf>
    <xf numFmtId="2" fontId="12" fillId="3" borderId="11" xfId="0" applyNumberFormat="1" applyFont="1" applyFill="1" applyBorder="1" applyAlignment="1">
      <alignment vertical="top" wrapText="1"/>
    </xf>
    <xf numFmtId="10" fontId="15" fillId="0" borderId="61" xfId="8" applyNumberFormat="1" applyFont="1" applyBorder="1" applyAlignment="1">
      <alignment horizontal="right" vertical="center" wrapText="1"/>
    </xf>
    <xf numFmtId="10" fontId="12" fillId="0" borderId="58" xfId="8" applyNumberFormat="1" applyFont="1" applyBorder="1" applyAlignment="1">
      <alignment horizontal="right" vertical="center" wrapText="1"/>
    </xf>
    <xf numFmtId="10" fontId="12" fillId="0" borderId="29" xfId="8" applyNumberFormat="1" applyFont="1" applyBorder="1" applyAlignment="1">
      <alignment horizontal="right" vertical="center" wrapText="1"/>
    </xf>
    <xf numFmtId="10" fontId="12" fillId="0" borderId="56" xfId="8" applyNumberFormat="1" applyFont="1" applyBorder="1" applyAlignment="1">
      <alignment horizontal="right" vertical="center" wrapText="1"/>
    </xf>
    <xf numFmtId="0" fontId="27" fillId="0" borderId="46" xfId="7" applyFont="1" applyBorder="1" applyAlignment="1">
      <alignment horizontal="center" vertical="center" wrapText="1"/>
    </xf>
    <xf numFmtId="0" fontId="27" fillId="0" borderId="17" xfId="7" applyFont="1" applyBorder="1" applyAlignment="1">
      <alignment horizontal="center" vertical="center" wrapText="1"/>
    </xf>
    <xf numFmtId="0" fontId="27" fillId="0" borderId="2" xfId="7" applyFont="1" applyBorder="1" applyAlignment="1">
      <alignment horizontal="center" vertical="center" wrapText="1"/>
    </xf>
    <xf numFmtId="0" fontId="27" fillId="0" borderId="7" xfId="7" applyFont="1" applyBorder="1" applyAlignment="1">
      <alignment horizontal="center" vertical="center" wrapText="1"/>
    </xf>
    <xf numFmtId="0" fontId="21" fillId="3" borderId="63" xfId="7" applyFont="1" applyFill="1" applyBorder="1" applyAlignment="1">
      <alignment vertical="top" wrapText="1"/>
    </xf>
    <xf numFmtId="0" fontId="21" fillId="3" borderId="22" xfId="7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4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9" fillId="6" borderId="63" xfId="4" applyFont="1" applyFill="1" applyBorder="1" applyAlignment="1" applyProtection="1">
      <alignment horizontal="left" vertical="center"/>
    </xf>
    <xf numFmtId="0" fontId="20" fillId="0" borderId="22" xfId="4" applyFont="1" applyFill="1" applyBorder="1" applyAlignment="1" applyProtection="1">
      <alignment vertical="center" wrapText="1"/>
    </xf>
    <xf numFmtId="0" fontId="9" fillId="6" borderId="22" xfId="4" applyFont="1" applyFill="1" applyBorder="1" applyAlignment="1" applyProtection="1">
      <alignment horizontal="left" vertical="center"/>
    </xf>
    <xf numFmtId="0" fontId="20" fillId="0" borderId="27" xfId="4" applyFont="1" applyFill="1" applyBorder="1" applyAlignment="1" applyProtection="1">
      <alignment vertical="center" wrapText="1"/>
    </xf>
    <xf numFmtId="0" fontId="20" fillId="6" borderId="26" xfId="4" applyFont="1" applyFill="1" applyBorder="1" applyAlignment="1" applyProtection="1">
      <alignment horizontal="center" vertical="center"/>
    </xf>
    <xf numFmtId="2" fontId="20" fillId="0" borderId="23" xfId="4" applyNumberFormat="1" applyFont="1" applyFill="1" applyBorder="1" applyAlignment="1" applyProtection="1">
      <alignment horizontal="center" vertical="center" wrapText="1"/>
    </xf>
    <xf numFmtId="0" fontId="20" fillId="6" borderId="23" xfId="4" applyFont="1" applyFill="1" applyBorder="1" applyAlignment="1" applyProtection="1">
      <alignment horizontal="center" vertical="center"/>
    </xf>
    <xf numFmtId="0" fontId="20" fillId="6" borderId="46" xfId="4" applyFont="1" applyFill="1" applyBorder="1" applyAlignment="1" applyProtection="1">
      <alignment horizontal="center" vertical="center"/>
    </xf>
    <xf numFmtId="3" fontId="20" fillId="0" borderId="22" xfId="4" applyNumberFormat="1" applyFont="1" applyFill="1" applyBorder="1" applyAlignment="1">
      <alignment horizontal="center" vertical="center"/>
    </xf>
    <xf numFmtId="166" fontId="20" fillId="0" borderId="22" xfId="4" applyNumberFormat="1" applyFont="1" applyFill="1" applyBorder="1" applyAlignment="1">
      <alignment horizontal="center" vertical="center"/>
    </xf>
    <xf numFmtId="0" fontId="20" fillId="6" borderId="22" xfId="4" applyFont="1" applyFill="1" applyBorder="1" applyAlignment="1" applyProtection="1">
      <alignment horizontal="center" vertical="center"/>
    </xf>
    <xf numFmtId="3" fontId="20" fillId="3" borderId="22" xfId="4" applyNumberFormat="1" applyFont="1" applyFill="1" applyBorder="1" applyAlignment="1">
      <alignment horizontal="center" vertical="center"/>
    </xf>
    <xf numFmtId="166" fontId="20" fillId="6" borderId="22" xfId="4" applyNumberFormat="1" applyFont="1" applyFill="1" applyBorder="1" applyAlignment="1">
      <alignment horizontal="center" vertical="center"/>
    </xf>
    <xf numFmtId="166" fontId="20" fillId="6" borderId="27" xfId="4" applyNumberFormat="1" applyFont="1" applyFill="1" applyBorder="1" applyAlignment="1">
      <alignment horizontal="center" vertical="center"/>
    </xf>
    <xf numFmtId="3" fontId="20" fillId="0" borderId="23" xfId="4" applyNumberFormat="1" applyFont="1" applyFill="1" applyBorder="1" applyAlignment="1">
      <alignment horizontal="center" vertical="center"/>
    </xf>
    <xf numFmtId="166" fontId="20" fillId="0" borderId="23" xfId="4" applyNumberFormat="1" applyFont="1" applyFill="1" applyBorder="1" applyAlignment="1">
      <alignment horizontal="center" vertical="center"/>
    </xf>
    <xf numFmtId="166" fontId="20" fillId="6" borderId="23" xfId="4" applyNumberFormat="1" applyFont="1" applyFill="1" applyBorder="1" applyAlignment="1">
      <alignment horizontal="center" vertical="center"/>
    </xf>
    <xf numFmtId="0" fontId="9" fillId="0" borderId="27" xfId="4" applyFont="1" applyFill="1" applyBorder="1" applyAlignment="1" applyProtection="1">
      <alignment horizontal="center" vertical="center" wrapText="1"/>
    </xf>
    <xf numFmtId="0" fontId="20" fillId="4" borderId="64" xfId="4" applyFont="1" applyFill="1" applyBorder="1" applyAlignment="1">
      <alignment horizontal="center" vertical="center"/>
    </xf>
    <xf numFmtId="3" fontId="20" fillId="4" borderId="70" xfId="5" applyNumberFormat="1" applyFont="1" applyFill="1" applyBorder="1" applyAlignment="1" applyProtection="1">
      <alignment horizontal="center" vertical="center"/>
      <protection locked="0"/>
    </xf>
    <xf numFmtId="3" fontId="20" fillId="7" borderId="70" xfId="5" applyNumberFormat="1" applyFont="1" applyFill="1" applyBorder="1" applyAlignment="1" applyProtection="1">
      <alignment horizontal="center"/>
      <protection locked="0"/>
    </xf>
    <xf numFmtId="0" fontId="20" fillId="4" borderId="70" xfId="4" applyFont="1" applyFill="1" applyBorder="1" applyAlignment="1">
      <alignment horizontal="center" vertical="center"/>
    </xf>
    <xf numFmtId="0" fontId="1" fillId="4" borderId="55" xfId="4" applyFont="1" applyFill="1" applyBorder="1"/>
    <xf numFmtId="3" fontId="20" fillId="4" borderId="70" xfId="4" applyNumberFormat="1" applyFont="1" applyFill="1" applyBorder="1" applyAlignment="1">
      <alignment horizontal="center" vertical="center"/>
    </xf>
    <xf numFmtId="2" fontId="20" fillId="0" borderId="20" xfId="4" applyNumberFormat="1" applyFont="1" applyFill="1" applyBorder="1" applyAlignment="1" applyProtection="1">
      <alignment horizontal="center" vertical="center" wrapText="1"/>
    </xf>
    <xf numFmtId="166" fontId="20" fillId="6" borderId="20" xfId="4" applyNumberFormat="1" applyFont="1" applyFill="1" applyBorder="1" applyAlignment="1">
      <alignment horizontal="center" vertical="center"/>
    </xf>
    <xf numFmtId="3" fontId="20" fillId="7" borderId="21" xfId="5" applyNumberFormat="1" applyFont="1" applyFill="1" applyBorder="1" applyAlignment="1" applyProtection="1">
      <alignment horizontal="center"/>
      <protection locked="0"/>
    </xf>
    <xf numFmtId="0" fontId="9" fillId="6" borderId="21" xfId="4" applyFont="1" applyFill="1" applyBorder="1" applyAlignment="1" applyProtection="1">
      <alignment horizontal="center" vertical="center" wrapText="1"/>
    </xf>
    <xf numFmtId="0" fontId="9" fillId="6" borderId="27" xfId="4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right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right" vertical="center" wrapText="1"/>
    </xf>
    <xf numFmtId="0" fontId="16" fillId="3" borderId="58" xfId="0" applyFont="1" applyFill="1" applyBorder="1" applyAlignment="1">
      <alignment horizontal="right" vertical="center" wrapText="1"/>
    </xf>
    <xf numFmtId="0" fontId="16" fillId="3" borderId="28" xfId="0" applyFont="1" applyFill="1" applyBorder="1" applyAlignment="1">
      <alignment horizontal="right" vertical="center" wrapText="1"/>
    </xf>
    <xf numFmtId="0" fontId="16" fillId="3" borderId="29" xfId="0" applyFont="1" applyFill="1" applyBorder="1" applyAlignment="1">
      <alignment horizontal="right" vertical="center" wrapText="1"/>
    </xf>
    <xf numFmtId="0" fontId="20" fillId="4" borderId="18" xfId="4" applyFont="1" applyFill="1" applyBorder="1" applyAlignment="1">
      <alignment horizontal="center" vertical="center"/>
    </xf>
    <xf numFmtId="166" fontId="20" fillId="4" borderId="70" xfId="5" applyNumberFormat="1" applyFont="1" applyFill="1" applyBorder="1" applyAlignment="1" applyProtection="1">
      <alignment horizontal="center" vertical="center"/>
      <protection locked="0"/>
    </xf>
    <xf numFmtId="3" fontId="9" fillId="8" borderId="21" xfId="4" applyNumberFormat="1" applyFont="1" applyFill="1" applyBorder="1" applyAlignment="1">
      <alignment horizontal="center" vertical="center" wrapText="1"/>
    </xf>
    <xf numFmtId="3" fontId="9" fillId="8" borderId="64" xfId="4" applyNumberFormat="1" applyFont="1" applyFill="1" applyBorder="1" applyAlignment="1">
      <alignment horizontal="center" vertical="center"/>
    </xf>
    <xf numFmtId="3" fontId="9" fillId="8" borderId="70" xfId="4" applyNumberFormat="1" applyFont="1" applyFill="1" applyBorder="1" applyAlignment="1">
      <alignment horizontal="center" vertical="center"/>
    </xf>
    <xf numFmtId="166" fontId="9" fillId="8" borderId="70" xfId="4" applyNumberFormat="1" applyFont="1" applyFill="1" applyBorder="1" applyAlignment="1">
      <alignment horizontal="center" vertical="center"/>
    </xf>
    <xf numFmtId="166" fontId="9" fillId="8" borderId="21" xfId="4" applyNumberFormat="1" applyFont="1" applyFill="1" applyBorder="1" applyAlignment="1">
      <alignment horizontal="center" vertical="center"/>
    </xf>
    <xf numFmtId="0" fontId="35" fillId="0" borderId="0" xfId="0" applyFont="1"/>
    <xf numFmtId="167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 applyNumberFormat="1" applyFont="1" applyAlignment="1">
      <alignment horizontal="right"/>
    </xf>
    <xf numFmtId="49" fontId="2" fillId="0" borderId="0" xfId="1" applyNumberFormat="1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5" fillId="0" borderId="10" xfId="1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6" fillId="0" borderId="0" xfId="0" applyFont="1" applyBorder="1"/>
    <xf numFmtId="0" fontId="26" fillId="0" borderId="63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3" borderId="40" xfId="0" applyFont="1" applyFill="1" applyBorder="1"/>
    <xf numFmtId="0" fontId="26" fillId="3" borderId="11" xfId="0" applyFont="1" applyFill="1" applyBorder="1"/>
    <xf numFmtId="0" fontId="26" fillId="3" borderId="56" xfId="0" applyFont="1" applyFill="1" applyBorder="1"/>
    <xf numFmtId="0" fontId="26" fillId="3" borderId="39" xfId="0" applyFont="1" applyFill="1" applyBorder="1"/>
    <xf numFmtId="0" fontId="26" fillId="0" borderId="59" xfId="0" applyFont="1" applyBorder="1"/>
    <xf numFmtId="0" fontId="26" fillId="0" borderId="60" xfId="0" applyFont="1" applyBorder="1"/>
    <xf numFmtId="0" fontId="26" fillId="0" borderId="61" xfId="0" applyFont="1" applyBorder="1"/>
    <xf numFmtId="0" fontId="26" fillId="0" borderId="72" xfId="0" applyFont="1" applyBorder="1"/>
    <xf numFmtId="0" fontId="26" fillId="0" borderId="0" xfId="0" applyFont="1" applyAlignment="1">
      <alignment wrapText="1"/>
    </xf>
    <xf numFmtId="0" fontId="5" fillId="0" borderId="0" xfId="1" applyFont="1" applyAlignment="1">
      <alignment horizontal="right"/>
    </xf>
    <xf numFmtId="0" fontId="3" fillId="0" borderId="0" xfId="0" applyFont="1" applyFill="1" applyBorder="1" applyAlignment="1">
      <alignment horizontal="left" indent="7"/>
    </xf>
    <xf numFmtId="167" fontId="3" fillId="0" borderId="0" xfId="0" applyNumberFormat="1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 vertical="center"/>
    </xf>
    <xf numFmtId="167" fontId="5" fillId="8" borderId="3" xfId="0" applyNumberFormat="1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vertical="top" wrapText="1"/>
    </xf>
    <xf numFmtId="0" fontId="20" fillId="0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6" fillId="0" borderId="10" xfId="0" applyFont="1" applyBorder="1" applyAlignment="1">
      <alignment vertical="center" wrapText="1"/>
    </xf>
    <xf numFmtId="0" fontId="5" fillId="0" borderId="0" xfId="0" applyFont="1" applyAlignment="1"/>
    <xf numFmtId="0" fontId="36" fillId="3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3" borderId="10" xfId="0" applyFont="1" applyFill="1" applyBorder="1" applyAlignment="1">
      <alignment vertical="center" wrapText="1"/>
    </xf>
    <xf numFmtId="165" fontId="20" fillId="3" borderId="10" xfId="0" applyNumberFormat="1" applyFont="1" applyFill="1" applyBorder="1" applyAlignment="1" applyProtection="1">
      <alignment vertical="center"/>
      <protection locked="0"/>
    </xf>
    <xf numFmtId="165" fontId="20" fillId="3" borderId="10" xfId="0" applyNumberFormat="1" applyFont="1" applyFill="1" applyBorder="1" applyAlignment="1" applyProtection="1">
      <alignment vertical="center"/>
    </xf>
    <xf numFmtId="0" fontId="13" fillId="0" borderId="32" xfId="0" applyNumberFormat="1" applyFont="1" applyBorder="1" applyAlignment="1">
      <alignment horizontal="center" vertical="center" wrapText="1"/>
    </xf>
    <xf numFmtId="0" fontId="36" fillId="3" borderId="58" xfId="0" applyFont="1" applyFill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3" borderId="29" xfId="0" applyFont="1" applyFill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56" xfId="0" applyFont="1" applyBorder="1" applyAlignment="1">
      <alignment vertical="center" wrapText="1"/>
    </xf>
    <xf numFmtId="0" fontId="37" fillId="0" borderId="29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36" fillId="3" borderId="34" xfId="0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3" borderId="15" xfId="0" applyFont="1" applyFill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7" fillId="0" borderId="62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63" xfId="0" applyFont="1" applyBorder="1" applyAlignment="1">
      <alignment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0" fontId="38" fillId="0" borderId="63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2" fillId="8" borderId="71" xfId="0" applyFont="1" applyFill="1" applyBorder="1" applyAlignment="1">
      <alignment horizontal="center" vertical="center"/>
    </xf>
    <xf numFmtId="0" fontId="25" fillId="4" borderId="14" xfId="1" applyFont="1" applyFill="1" applyBorder="1" applyAlignment="1">
      <alignment horizontal="right" vertical="center" wrapText="1"/>
    </xf>
    <xf numFmtId="1" fontId="37" fillId="0" borderId="10" xfId="0" applyNumberFormat="1" applyFont="1" applyBorder="1" applyAlignment="1">
      <alignment vertical="center" wrapText="1"/>
    </xf>
    <xf numFmtId="0" fontId="4" fillId="0" borderId="0" xfId="1" applyNumberFormat="1" applyFont="1" applyAlignment="1">
      <alignment horizontal="center"/>
    </xf>
    <xf numFmtId="0" fontId="1" fillId="3" borderId="46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vertical="top" wrapText="1"/>
    </xf>
    <xf numFmtId="0" fontId="21" fillId="3" borderId="2" xfId="7" applyFont="1" applyFill="1" applyBorder="1" applyAlignment="1">
      <alignment vertical="top" wrapText="1"/>
    </xf>
    <xf numFmtId="2" fontId="21" fillId="0" borderId="0" xfId="7" applyNumberFormat="1" applyFont="1" applyAlignment="1">
      <alignment vertical="top" wrapText="1"/>
    </xf>
    <xf numFmtId="49" fontId="12" fillId="3" borderId="16" xfId="0" applyNumberFormat="1" applyFont="1" applyFill="1" applyBorder="1" applyAlignment="1">
      <alignment vertical="top" wrapText="1"/>
    </xf>
    <xf numFmtId="49" fontId="12" fillId="3" borderId="73" xfId="0" applyNumberFormat="1" applyFont="1" applyFill="1" applyBorder="1" applyAlignment="1">
      <alignment vertical="top" wrapText="1"/>
    </xf>
    <xf numFmtId="49" fontId="12" fillId="3" borderId="19" xfId="0" applyNumberFormat="1" applyFont="1" applyFill="1" applyBorder="1" applyAlignment="1">
      <alignment vertical="top" wrapText="1"/>
    </xf>
    <xf numFmtId="2" fontId="39" fillId="3" borderId="46" xfId="0" applyNumberFormat="1" applyFont="1" applyFill="1" applyBorder="1" applyAlignment="1">
      <alignment vertical="top" wrapText="1"/>
    </xf>
    <xf numFmtId="2" fontId="39" fillId="3" borderId="22" xfId="0" applyNumberFormat="1" applyFont="1" applyFill="1" applyBorder="1" applyAlignment="1">
      <alignment vertical="top" wrapText="1"/>
    </xf>
    <xf numFmtId="2" fontId="39" fillId="3" borderId="27" xfId="0" applyNumberFormat="1" applyFont="1" applyFill="1" applyBorder="1" applyAlignment="1">
      <alignment vertical="top" wrapText="1"/>
    </xf>
    <xf numFmtId="0" fontId="2" fillId="0" borderId="0" xfId="1" applyNumberFormat="1" applyFont="1" applyBorder="1" applyAlignment="1">
      <alignment horizontal="center" vertical="center"/>
    </xf>
    <xf numFmtId="3" fontId="20" fillId="3" borderId="23" xfId="4" applyNumberFormat="1" applyFont="1" applyFill="1" applyBorder="1" applyAlignment="1">
      <alignment horizontal="center" vertical="center"/>
    </xf>
    <xf numFmtId="168" fontId="20" fillId="4" borderId="70" xfId="4" applyNumberFormat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left" vertical="center" wrapText="1"/>
    </xf>
    <xf numFmtId="0" fontId="9" fillId="6" borderId="22" xfId="4" applyFont="1" applyFill="1" applyBorder="1" applyAlignment="1" applyProtection="1">
      <alignment horizontal="left" vertical="center" wrapText="1"/>
    </xf>
    <xf numFmtId="0" fontId="40" fillId="0" borderId="0" xfId="0" applyFont="1"/>
    <xf numFmtId="3" fontId="40" fillId="0" borderId="0" xfId="0" applyNumberFormat="1" applyFont="1"/>
    <xf numFmtId="0" fontId="29" fillId="0" borderId="0" xfId="0" applyFont="1" applyAlignment="1"/>
    <xf numFmtId="0" fontId="40" fillId="0" borderId="0" xfId="3" applyFont="1" applyFill="1" applyBorder="1"/>
    <xf numFmtId="0" fontId="29" fillId="0" borderId="0" xfId="0" applyFont="1"/>
    <xf numFmtId="0" fontId="42" fillId="0" borderId="0" xfId="0" applyFont="1"/>
    <xf numFmtId="0" fontId="41" fillId="0" borderId="0" xfId="0" applyFont="1"/>
    <xf numFmtId="0" fontId="4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15" fillId="0" borderId="60" xfId="0" applyNumberFormat="1" applyFont="1" applyBorder="1" applyAlignment="1">
      <alignment vertical="top" wrapText="1"/>
    </xf>
    <xf numFmtId="49" fontId="12" fillId="0" borderId="13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10" fontId="15" fillId="0" borderId="60" xfId="8" applyNumberFormat="1" applyFont="1" applyBorder="1" applyAlignment="1">
      <alignment horizontal="right" vertical="center" wrapText="1"/>
    </xf>
    <xf numFmtId="10" fontId="12" fillId="0" borderId="13" xfId="8" applyNumberFormat="1" applyFont="1" applyBorder="1" applyAlignment="1">
      <alignment horizontal="right" vertical="center" wrapText="1"/>
    </xf>
    <xf numFmtId="10" fontId="12" fillId="0" borderId="10" xfId="8" applyNumberFormat="1" applyFont="1" applyBorder="1" applyAlignment="1">
      <alignment horizontal="right" vertical="center" wrapText="1"/>
    </xf>
    <xf numFmtId="10" fontId="12" fillId="0" borderId="11" xfId="8" applyNumberFormat="1" applyFont="1" applyBorder="1" applyAlignment="1">
      <alignment horizontal="right" vertical="center" wrapText="1"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2" fontId="15" fillId="3" borderId="60" xfId="0" applyNumberFormat="1" applyFont="1" applyFill="1" applyBorder="1" applyAlignment="1">
      <alignment vertical="top" wrapText="1"/>
    </xf>
    <xf numFmtId="0" fontId="36" fillId="3" borderId="70" xfId="0" applyFont="1" applyFill="1" applyBorder="1" applyAlignment="1">
      <alignment vertical="center" wrapText="1"/>
    </xf>
    <xf numFmtId="0" fontId="16" fillId="0" borderId="7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1" fillId="0" borderId="0" xfId="0" applyFont="1" applyAlignment="1"/>
    <xf numFmtId="0" fontId="44" fillId="0" borderId="65" xfId="0" applyFont="1" applyBorder="1" applyAlignment="1">
      <alignment vertical="center" wrapText="1"/>
    </xf>
    <xf numFmtId="0" fontId="44" fillId="0" borderId="73" xfId="0" applyFont="1" applyBorder="1" applyAlignment="1">
      <alignment vertical="center" wrapText="1"/>
    </xf>
    <xf numFmtId="0" fontId="43" fillId="0" borderId="73" xfId="0" applyFont="1" applyBorder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73" xfId="0" applyFont="1" applyBorder="1" applyAlignment="1">
      <alignment horizontal="left" vertical="center" wrapText="1" indent="1"/>
    </xf>
    <xf numFmtId="0" fontId="43" fillId="0" borderId="73" xfId="0" applyFont="1" applyBorder="1" applyAlignment="1">
      <alignment horizontal="left" vertical="center" wrapText="1" indent="2"/>
    </xf>
    <xf numFmtId="0" fontId="44" fillId="0" borderId="22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73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0" xfId="0" applyFont="1"/>
    <xf numFmtId="49" fontId="26" fillId="0" borderId="0" xfId="0" applyNumberFormat="1" applyFont="1" applyAlignment="1">
      <alignment horizontal="right"/>
    </xf>
    <xf numFmtId="0" fontId="26" fillId="0" borderId="0" xfId="0" applyNumberFormat="1" applyFont="1"/>
    <xf numFmtId="0" fontId="44" fillId="0" borderId="63" xfId="0" applyFont="1" applyBorder="1" applyAlignment="1">
      <alignment horizontal="center" vertical="center" wrapText="1"/>
    </xf>
    <xf numFmtId="0" fontId="44" fillId="0" borderId="74" xfId="0" applyFont="1" applyBorder="1" applyAlignment="1">
      <alignment vertical="center" wrapText="1"/>
    </xf>
    <xf numFmtId="0" fontId="44" fillId="0" borderId="68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left" vertical="center" wrapText="1" indent="2"/>
    </xf>
    <xf numFmtId="0" fontId="43" fillId="0" borderId="73" xfId="0" applyFont="1" applyBorder="1" applyAlignment="1">
      <alignment horizontal="left" vertical="center" wrapText="1" indent="3"/>
    </xf>
    <xf numFmtId="0" fontId="43" fillId="0" borderId="74" xfId="0" applyFont="1" applyBorder="1" applyAlignment="1">
      <alignment horizontal="left" vertical="center" wrapText="1" indent="2"/>
    </xf>
    <xf numFmtId="0" fontId="43" fillId="0" borderId="68" xfId="0" applyFont="1" applyBorder="1" applyAlignment="1">
      <alignment horizontal="center" vertical="center" wrapText="1"/>
    </xf>
    <xf numFmtId="0" fontId="25" fillId="0" borderId="0" xfId="0" applyFont="1"/>
    <xf numFmtId="0" fontId="23" fillId="0" borderId="0" xfId="1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9" fontId="50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20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51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62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3" fillId="0" borderId="62" xfId="0" applyNumberFormat="1" applyFont="1" applyFill="1" applyBorder="1" applyAlignment="1">
      <alignment horizontal="center" vertical="center" wrapText="1"/>
    </xf>
    <xf numFmtId="16" fontId="13" fillId="0" borderId="32" xfId="0" applyNumberFormat="1" applyFont="1" applyFill="1" applyBorder="1" applyAlignment="1">
      <alignment horizontal="center" vertical="center" wrapText="1"/>
    </xf>
    <xf numFmtId="16" fontId="13" fillId="0" borderId="29" xfId="0" applyNumberFormat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28" xfId="0" applyFont="1" applyBorder="1" applyAlignment="1">
      <alignment horizontal="left" vertical="center" wrapText="1" indent="1"/>
    </xf>
    <xf numFmtId="0" fontId="43" fillId="0" borderId="28" xfId="0" applyFont="1" applyBorder="1" applyAlignment="1">
      <alignment horizontal="left" vertical="center" wrapText="1" indent="2"/>
    </xf>
    <xf numFmtId="0" fontId="45" fillId="0" borderId="28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44" fillId="0" borderId="29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right" vertical="center" wrapText="1"/>
    </xf>
    <xf numFmtId="0" fontId="37" fillId="3" borderId="31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165" fontId="26" fillId="0" borderId="0" xfId="0" applyNumberFormat="1" applyFont="1" applyAlignment="1" applyProtection="1">
      <alignment vertical="center"/>
      <protection locked="0"/>
    </xf>
    <xf numFmtId="165" fontId="26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165" fontId="20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14" fontId="20" fillId="0" borderId="0" xfId="0" applyNumberFormat="1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 vertical="center"/>
    </xf>
    <xf numFmtId="0" fontId="53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Protection="1"/>
    <xf numFmtId="1" fontId="20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20" fillId="4" borderId="29" xfId="0" applyNumberFormat="1" applyFont="1" applyFill="1" applyBorder="1" applyAlignment="1" applyProtection="1">
      <alignment vertical="center"/>
    </xf>
    <xf numFmtId="165" fontId="28" fillId="0" borderId="31" xfId="0" applyNumberFormat="1" applyFont="1" applyBorder="1" applyAlignment="1" applyProtection="1">
      <alignment horizontal="right" vertical="center" wrapText="1"/>
      <protection locked="0"/>
    </xf>
    <xf numFmtId="0" fontId="44" fillId="0" borderId="57" xfId="0" applyFont="1" applyBorder="1" applyAlignment="1">
      <alignment vertical="center" wrapText="1"/>
    </xf>
    <xf numFmtId="165" fontId="28" fillId="0" borderId="13" xfId="0" applyNumberFormat="1" applyFont="1" applyBorder="1" applyAlignment="1" applyProtection="1">
      <alignment horizontal="right" vertical="center" wrapText="1"/>
      <protection locked="0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31" fillId="0" borderId="78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17" fillId="0" borderId="28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justify" vertical="center" wrapText="1"/>
    </xf>
    <xf numFmtId="0" fontId="9" fillId="0" borderId="13" xfId="1" applyFont="1" applyBorder="1" applyAlignment="1">
      <alignment vertical="top" wrapText="1"/>
    </xf>
    <xf numFmtId="0" fontId="9" fillId="0" borderId="13" xfId="1" applyFont="1" applyBorder="1" applyAlignment="1">
      <alignment horizontal="right" vertical="top" wrapText="1"/>
    </xf>
    <xf numFmtId="0" fontId="9" fillId="0" borderId="59" xfId="1" applyFont="1" applyBorder="1" applyAlignment="1">
      <alignment vertical="center" wrapText="1"/>
    </xf>
    <xf numFmtId="0" fontId="9" fillId="0" borderId="60" xfId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0" fontId="13" fillId="0" borderId="11" xfId="1" applyFont="1" applyBorder="1" applyAlignment="1">
      <alignment vertical="top" wrapText="1"/>
    </xf>
    <xf numFmtId="0" fontId="20" fillId="3" borderId="11" xfId="1" applyFont="1" applyFill="1" applyBorder="1" applyAlignment="1">
      <alignment horizontal="right" vertical="top" wrapText="1"/>
    </xf>
    <xf numFmtId="0" fontId="9" fillId="0" borderId="59" xfId="1" applyFont="1" applyBorder="1" applyAlignment="1">
      <alignment horizontal="center" vertical="center" wrapText="1"/>
    </xf>
    <xf numFmtId="0" fontId="54" fillId="0" borderId="0" xfId="0" applyFont="1"/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3" fontId="20" fillId="0" borderId="28" xfId="0" applyNumberFormat="1" applyFont="1" applyFill="1" applyBorder="1" applyAlignment="1" applyProtection="1">
      <alignment horizontal="center" vertical="center"/>
    </xf>
    <xf numFmtId="3" fontId="20" fillId="0" borderId="30" xfId="0" applyNumberFormat="1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left" vertical="center" wrapText="1"/>
    </xf>
    <xf numFmtId="0" fontId="2" fillId="4" borderId="65" xfId="0" applyFont="1" applyFill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3" fontId="2" fillId="4" borderId="6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70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indent="5"/>
    </xf>
    <xf numFmtId="0" fontId="1" fillId="3" borderId="27" xfId="0" applyFont="1" applyFill="1" applyBorder="1" applyAlignment="1">
      <alignment vertical="top" wrapText="1"/>
    </xf>
    <xf numFmtId="0" fontId="4" fillId="0" borderId="0" xfId="1" applyNumberFormat="1" applyFont="1" applyAlignment="1">
      <alignment horizontal="center"/>
    </xf>
    <xf numFmtId="49" fontId="15" fillId="0" borderId="59" xfId="0" applyNumberFormat="1" applyFont="1" applyBorder="1" applyAlignment="1">
      <alignment horizontal="center" vertical="top" wrapText="1"/>
    </xf>
    <xf numFmtId="2" fontId="3" fillId="0" borderId="0" xfId="1" applyNumberFormat="1" applyFont="1"/>
    <xf numFmtId="0" fontId="49" fillId="0" borderId="0" xfId="0" applyFont="1" applyAlignment="1">
      <alignment vertical="top" wrapText="1"/>
    </xf>
    <xf numFmtId="0" fontId="13" fillId="0" borderId="0" xfId="1" applyFont="1"/>
    <xf numFmtId="0" fontId="13" fillId="0" borderId="0" xfId="0" applyFont="1"/>
    <xf numFmtId="0" fontId="26" fillId="0" borderId="0" xfId="0" applyFont="1" applyAlignment="1"/>
    <xf numFmtId="3" fontId="20" fillId="0" borderId="1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3" fontId="20" fillId="3" borderId="10" xfId="1" applyNumberFormat="1" applyFont="1" applyFill="1" applyBorder="1" applyAlignment="1">
      <alignment horizontal="center" vertical="center" wrapText="1"/>
    </xf>
    <xf numFmtId="10" fontId="20" fillId="0" borderId="10" xfId="8" applyNumberFormat="1" applyFont="1" applyFill="1" applyBorder="1" applyAlignment="1">
      <alignment horizontal="center" vertical="center" wrapText="1"/>
    </xf>
    <xf numFmtId="0" fontId="20" fillId="3" borderId="10" xfId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16" fillId="3" borderId="29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70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62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18" fillId="0" borderId="70" xfId="0" applyFont="1" applyBorder="1" applyAlignment="1">
      <alignment vertical="center" wrapText="1"/>
    </xf>
    <xf numFmtId="0" fontId="16" fillId="3" borderId="39" xfId="0" applyFont="1" applyFill="1" applyBorder="1" applyAlignment="1">
      <alignment vertical="center" wrapText="1"/>
    </xf>
    <xf numFmtId="0" fontId="16" fillId="3" borderId="56" xfId="0" applyFont="1" applyFill="1" applyBorder="1" applyAlignment="1">
      <alignment vertical="center" wrapText="1"/>
    </xf>
    <xf numFmtId="165" fontId="9" fillId="3" borderId="13" xfId="0" applyNumberFormat="1" applyFont="1" applyFill="1" applyBorder="1" applyAlignment="1" applyProtection="1">
      <alignment vertical="center"/>
      <protection locked="0"/>
    </xf>
    <xf numFmtId="165" fontId="9" fillId="4" borderId="58" xfId="0" applyNumberFormat="1" applyFont="1" applyFill="1" applyBorder="1" applyAlignment="1" applyProtection="1">
      <alignment vertical="center"/>
    </xf>
    <xf numFmtId="165" fontId="9" fillId="3" borderId="10" xfId="0" applyNumberFormat="1" applyFont="1" applyFill="1" applyBorder="1" applyAlignment="1" applyProtection="1">
      <alignment vertical="center"/>
    </xf>
    <xf numFmtId="165" fontId="9" fillId="4" borderId="29" xfId="0" applyNumberFormat="1" applyFont="1" applyFill="1" applyBorder="1" applyAlignment="1" applyProtection="1">
      <alignment vertical="center"/>
    </xf>
    <xf numFmtId="165" fontId="9" fillId="3" borderId="31" xfId="0" applyNumberFormat="1" applyFont="1" applyFill="1" applyBorder="1" applyAlignment="1" applyProtection="1">
      <alignment vertical="center"/>
    </xf>
    <xf numFmtId="165" fontId="9" fillId="4" borderId="32" xfId="0" applyNumberFormat="1" applyFont="1" applyFill="1" applyBorder="1" applyAlignment="1" applyProtection="1">
      <alignment vertical="center"/>
    </xf>
    <xf numFmtId="9" fontId="26" fillId="0" borderId="0" xfId="0" applyNumberFormat="1" applyFont="1"/>
    <xf numFmtId="10" fontId="31" fillId="0" borderId="14" xfId="0" applyNumberFormat="1" applyFont="1" applyBorder="1" applyAlignment="1">
      <alignment vertical="center" wrapText="1"/>
    </xf>
    <xf numFmtId="10" fontId="20" fillId="3" borderId="10" xfId="1" applyNumberFormat="1" applyFont="1" applyFill="1" applyBorder="1" applyAlignment="1">
      <alignment horizontal="center" vertical="center"/>
    </xf>
    <xf numFmtId="168" fontId="31" fillId="0" borderId="38" xfId="0" applyNumberFormat="1" applyFont="1" applyBorder="1" applyAlignment="1">
      <alignment vertical="center" wrapText="1"/>
    </xf>
    <xf numFmtId="168" fontId="31" fillId="0" borderId="24" xfId="0" applyNumberFormat="1" applyFont="1" applyBorder="1" applyAlignment="1">
      <alignment vertical="center" wrapText="1"/>
    </xf>
    <xf numFmtId="168" fontId="31" fillId="0" borderId="79" xfId="0" applyNumberFormat="1" applyFont="1" applyBorder="1" applyAlignment="1">
      <alignment vertical="center" wrapText="1"/>
    </xf>
    <xf numFmtId="10" fontId="31" fillId="0" borderId="78" xfId="0" applyNumberFormat="1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55" xfId="0" applyFont="1" applyBorder="1" applyAlignment="1">
      <alignment vertical="center" wrapText="1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0" xfId="1" applyFont="1" applyFill="1" applyBorder="1" applyAlignment="1" applyProtection="1">
      <alignment horizontal="right" vertical="center"/>
    </xf>
    <xf numFmtId="0" fontId="20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4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20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9" fontId="20" fillId="0" borderId="10" xfId="1" applyNumberFormat="1" applyFont="1" applyFill="1" applyBorder="1" applyAlignment="1">
      <alignment horizontal="lef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164" fontId="13" fillId="0" borderId="10" xfId="1" applyNumberFormat="1" applyFont="1" applyFill="1" applyBorder="1" applyAlignment="1">
      <alignment horizontal="left" vertical="center"/>
    </xf>
    <xf numFmtId="0" fontId="20" fillId="0" borderId="14" xfId="1" applyFont="1" applyBorder="1" applyAlignment="1">
      <alignment horizontal="right" vertical="center"/>
    </xf>
    <xf numFmtId="0" fontId="20" fillId="0" borderId="23" xfId="1" applyFont="1" applyBorder="1" applyAlignment="1">
      <alignment horizontal="right" vertical="center"/>
    </xf>
    <xf numFmtId="0" fontId="20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20" fillId="3" borderId="14" xfId="1" applyNumberFormat="1" applyFont="1" applyFill="1" applyBorder="1" applyAlignment="1" applyProtection="1">
      <alignment horizontal="left" vertical="center"/>
      <protection locked="0"/>
    </xf>
    <xf numFmtId="49" fontId="20" fillId="3" borderId="23" xfId="1" applyNumberFormat="1" applyFont="1" applyFill="1" applyBorder="1" applyAlignment="1" applyProtection="1">
      <alignment horizontal="left" vertical="center"/>
      <protection locked="0"/>
    </xf>
    <xf numFmtId="49" fontId="20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48" fillId="9" borderId="35" xfId="0" applyFont="1" applyFill="1" applyBorder="1" applyAlignment="1">
      <alignment horizontal="center" vertical="center" wrapText="1"/>
    </xf>
    <xf numFmtId="0" fontId="48" fillId="9" borderId="66" xfId="0" applyFont="1" applyFill="1" applyBorder="1" applyAlignment="1">
      <alignment horizontal="center" vertical="center" wrapText="1"/>
    </xf>
    <xf numFmtId="0" fontId="48" fillId="9" borderId="36" xfId="0" applyFont="1" applyFill="1" applyBorder="1" applyAlignment="1">
      <alignment horizontal="center" vertical="center" wrapText="1"/>
    </xf>
    <xf numFmtId="0" fontId="48" fillId="9" borderId="37" xfId="0" applyFont="1" applyFill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49" fontId="16" fillId="0" borderId="51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8" fillId="9" borderId="59" xfId="0" applyFont="1" applyFill="1" applyBorder="1" applyAlignment="1">
      <alignment horizontal="center" vertical="center" wrapText="1"/>
    </xf>
    <xf numFmtId="0" fontId="48" fillId="9" borderId="60" xfId="0" applyFont="1" applyFill="1" applyBorder="1" applyAlignment="1">
      <alignment horizontal="center" vertical="center" wrapText="1"/>
    </xf>
    <xf numFmtId="0" fontId="48" fillId="9" borderId="6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75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vertical="center" wrapText="1"/>
    </xf>
    <xf numFmtId="0" fontId="43" fillId="0" borderId="51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36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8" fillId="0" borderId="48" xfId="0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right"/>
    </xf>
    <xf numFmtId="0" fontId="44" fillId="0" borderId="6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6" fontId="9" fillId="0" borderId="48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165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52" xfId="0" applyNumberFormat="1" applyFont="1" applyFill="1" applyBorder="1" applyAlignment="1" applyProtection="1">
      <alignment horizontal="center" vertical="center"/>
      <protection locked="0"/>
    </xf>
    <xf numFmtId="165" fontId="20" fillId="0" borderId="67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20" fillId="0" borderId="35" xfId="0" applyNumberFormat="1" applyFont="1" applyFill="1" applyBorder="1" applyAlignment="1" applyProtection="1">
      <alignment horizontal="center" vertical="center"/>
      <protection locked="0"/>
    </xf>
    <xf numFmtId="165" fontId="20" fillId="0" borderId="28" xfId="0" applyNumberFormat="1" applyFont="1" applyFill="1" applyBorder="1" applyAlignment="1" applyProtection="1">
      <alignment horizontal="center" vertical="center"/>
      <protection locked="0"/>
    </xf>
    <xf numFmtId="165" fontId="20" fillId="0" borderId="30" xfId="0" applyNumberFormat="1" applyFont="1" applyFill="1" applyBorder="1" applyAlignment="1" applyProtection="1">
      <alignment horizontal="center" vertical="center"/>
      <protection locked="0"/>
    </xf>
    <xf numFmtId="165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54" fillId="0" borderId="83" xfId="0" applyFont="1" applyBorder="1" applyAlignment="1">
      <alignment horizontal="left" vertical="center" wrapText="1" indent="5"/>
    </xf>
    <xf numFmtId="0" fontId="54" fillId="0" borderId="84" xfId="0" applyFont="1" applyBorder="1" applyAlignment="1">
      <alignment horizontal="left" vertical="center" wrapText="1" indent="5"/>
    </xf>
    <xf numFmtId="0" fontId="54" fillId="0" borderId="85" xfId="0" applyFont="1" applyBorder="1" applyAlignment="1">
      <alignment horizontal="left" vertical="center" wrapText="1" indent="5"/>
    </xf>
    <xf numFmtId="0" fontId="17" fillId="0" borderId="1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54" fillId="0" borderId="80" xfId="0" applyFont="1" applyBorder="1" applyAlignment="1">
      <alignment horizontal="left" vertical="center" wrapText="1" indent="5"/>
    </xf>
    <xf numFmtId="0" fontId="54" fillId="0" borderId="81" xfId="0" applyFont="1" applyBorder="1" applyAlignment="1">
      <alignment horizontal="left" vertical="center" wrapText="1" indent="5"/>
    </xf>
    <xf numFmtId="0" fontId="54" fillId="0" borderId="82" xfId="0" applyFont="1" applyBorder="1" applyAlignment="1">
      <alignment horizontal="left" vertical="center" wrapText="1" indent="5"/>
    </xf>
    <xf numFmtId="0" fontId="31" fillId="0" borderId="38" xfId="0" applyFont="1" applyBorder="1" applyAlignment="1">
      <alignment horizontal="left" vertical="center" wrapText="1" indent="5"/>
    </xf>
    <xf numFmtId="0" fontId="31" fillId="0" borderId="24" xfId="0" applyFont="1" applyBorder="1" applyAlignment="1">
      <alignment horizontal="left" vertical="center" wrapText="1" indent="5"/>
    </xf>
    <xf numFmtId="0" fontId="31" fillId="0" borderId="79" xfId="0" applyFont="1" applyBorder="1" applyAlignment="1">
      <alignment horizontal="left" vertical="center" wrapText="1" indent="5"/>
    </xf>
    <xf numFmtId="0" fontId="31" fillId="0" borderId="78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18" xfId="0" applyBorder="1"/>
    <xf numFmtId="0" fontId="31" fillId="0" borderId="23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/>
    </xf>
    <xf numFmtId="0" fontId="31" fillId="0" borderId="33" xfId="0" applyFont="1" applyBorder="1" applyAlignment="1">
      <alignment horizontal="left" vertical="center" wrapText="1" indent="5"/>
    </xf>
    <xf numFmtId="0" fontId="31" fillId="0" borderId="26" xfId="0" applyFont="1" applyBorder="1" applyAlignment="1">
      <alignment horizontal="left" vertical="center" wrapText="1" indent="5"/>
    </xf>
    <xf numFmtId="0" fontId="31" fillId="0" borderId="64" xfId="0" applyFont="1" applyBorder="1" applyAlignment="1">
      <alignment horizontal="left" vertical="center" wrapText="1" indent="5"/>
    </xf>
    <xf numFmtId="0" fontId="18" fillId="0" borderId="7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justify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/>
    </xf>
    <xf numFmtId="0" fontId="9" fillId="0" borderId="0" xfId="1" applyFont="1" applyAlignment="1">
      <alignment horizontal="right" vertical="top"/>
    </xf>
    <xf numFmtId="0" fontId="20" fillId="0" borderId="0" xfId="1" applyFont="1" applyAlignment="1">
      <alignment horizontal="left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4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9" fillId="5" borderId="41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textRotation="90" wrapText="1"/>
    </xf>
    <xf numFmtId="0" fontId="9" fillId="0" borderId="37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6" xfId="1" applyFont="1" applyFill="1" applyBorder="1" applyAlignment="1">
      <alignment horizontal="center" vertical="center" textRotation="90"/>
    </xf>
    <xf numFmtId="0" fontId="9" fillId="4" borderId="45" xfId="1" applyFont="1" applyFill="1" applyBorder="1" applyAlignment="1">
      <alignment horizontal="center" vertical="center" textRotation="90"/>
    </xf>
    <xf numFmtId="0" fontId="9" fillId="4" borderId="43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40" xfId="1" applyFont="1" applyFill="1" applyBorder="1" applyAlignment="1">
      <alignment horizontal="center" vertical="center" textRotation="90" wrapText="1"/>
    </xf>
    <xf numFmtId="0" fontId="9" fillId="4" borderId="54" xfId="1" applyFont="1" applyFill="1" applyBorder="1" applyAlignment="1">
      <alignment horizontal="center" vertical="center" textRotation="90" wrapText="1"/>
    </xf>
    <xf numFmtId="0" fontId="9" fillId="4" borderId="42" xfId="1" applyFont="1" applyFill="1" applyBorder="1" applyAlignment="1">
      <alignment horizontal="center" vertical="center" textRotation="90" wrapText="1"/>
    </xf>
    <xf numFmtId="0" fontId="9" fillId="0" borderId="46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7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5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20" fillId="0" borderId="37" xfId="1" applyFont="1" applyFill="1" applyBorder="1" applyAlignment="1">
      <alignment horizontal="center" vertical="center" textRotation="90" wrapText="1"/>
    </xf>
    <xf numFmtId="0" fontId="9" fillId="0" borderId="36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52" xfId="1" applyFont="1" applyFill="1" applyBorder="1" applyAlignment="1">
      <alignment horizontal="center" vertical="center" textRotation="90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0" borderId="30" xfId="1" applyFont="1" applyFill="1" applyBorder="1" applyAlignment="1">
      <alignment horizontal="center" vertical="center" textRotation="90" wrapText="1"/>
    </xf>
    <xf numFmtId="0" fontId="20" fillId="0" borderId="11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4" borderId="14" xfId="1" applyFont="1" applyFill="1" applyBorder="1" applyAlignment="1">
      <alignment horizontal="left" vertical="center" wrapText="1"/>
    </xf>
    <xf numFmtId="0" fontId="20" fillId="4" borderId="15" xfId="1" applyFont="1" applyFill="1" applyBorder="1" applyAlignment="1">
      <alignment horizontal="left" vertical="center" wrapText="1"/>
    </xf>
    <xf numFmtId="0" fontId="9" fillId="8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8" borderId="14" xfId="1" applyFont="1" applyFill="1" applyBorder="1" applyAlignment="1">
      <alignment horizontal="center" vertical="center" wrapText="1"/>
    </xf>
    <xf numFmtId="0" fontId="9" fillId="8" borderId="23" xfId="1" applyFont="1" applyFill="1" applyBorder="1" applyAlignment="1">
      <alignment horizontal="center" vertical="center" wrapText="1"/>
    </xf>
    <xf numFmtId="0" fontId="9" fillId="8" borderId="15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left" vertical="center" wrapText="1"/>
    </xf>
    <xf numFmtId="0" fontId="25" fillId="0" borderId="11" xfId="1" applyFont="1" applyFill="1" applyBorder="1" applyAlignment="1">
      <alignment horizontal="left" vertical="center" wrapText="1"/>
    </xf>
    <xf numFmtId="0" fontId="25" fillId="0" borderId="13" xfId="1" applyFont="1" applyFill="1" applyBorder="1" applyAlignment="1">
      <alignment horizontal="left" vertical="center" wrapText="1"/>
    </xf>
    <xf numFmtId="0" fontId="20" fillId="4" borderId="11" xfId="1" applyFont="1" applyFill="1" applyBorder="1" applyAlignment="1">
      <alignment horizontal="left" vertical="center" wrapText="1"/>
    </xf>
    <xf numFmtId="0" fontId="20" fillId="4" borderId="12" xfId="1" applyFont="1" applyFill="1" applyBorder="1" applyAlignment="1">
      <alignment horizontal="left" vertical="center" wrapText="1"/>
    </xf>
    <xf numFmtId="0" fontId="20" fillId="4" borderId="13" xfId="1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left" vertical="center" wrapText="1"/>
    </xf>
    <xf numFmtId="0" fontId="20" fillId="0" borderId="12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 vertical="center" wrapText="1"/>
    </xf>
    <xf numFmtId="0" fontId="13" fillId="4" borderId="14" xfId="1" applyFont="1" applyFill="1" applyBorder="1" applyAlignment="1">
      <alignment horizontal="right" vertical="center" wrapText="1"/>
    </xf>
    <xf numFmtId="0" fontId="13" fillId="4" borderId="15" xfId="1" applyFont="1" applyFill="1" applyBorder="1" applyAlignment="1">
      <alignment horizontal="right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left" vertical="center" wrapText="1" indent="5"/>
    </xf>
    <xf numFmtId="0" fontId="20" fillId="4" borderId="15" xfId="1" applyFont="1" applyFill="1" applyBorder="1" applyAlignment="1">
      <alignment horizontal="left" vertical="center" wrapText="1" indent="5"/>
    </xf>
    <xf numFmtId="0" fontId="20" fillId="0" borderId="10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left"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31" fillId="0" borderId="41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9" fillId="6" borderId="69" xfId="4" applyFont="1" applyFill="1" applyBorder="1" applyAlignment="1" applyProtection="1">
      <alignment horizontal="center" vertical="center" wrapText="1"/>
    </xf>
    <xf numFmtId="0" fontId="9" fillId="6" borderId="67" xfId="4" applyFont="1" applyFill="1" applyBorder="1" applyAlignment="1" applyProtection="1">
      <alignment horizontal="center" vertical="center" wrapText="1"/>
    </xf>
    <xf numFmtId="3" fontId="20" fillId="3" borderId="50" xfId="4" applyNumberFormat="1" applyFont="1" applyFill="1" applyBorder="1" applyAlignment="1">
      <alignment horizontal="center" vertical="center"/>
    </xf>
    <xf numFmtId="3" fontId="20" fillId="3" borderId="20" xfId="4" applyNumberFormat="1" applyFont="1" applyFill="1" applyBorder="1" applyAlignment="1">
      <alignment horizontal="center" vertical="center"/>
    </xf>
    <xf numFmtId="3" fontId="20" fillId="3" borderId="21" xfId="4" applyNumberFormat="1" applyFont="1" applyFill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" fontId="20" fillId="3" borderId="14" xfId="4" applyNumberFormat="1" applyFont="1" applyFill="1" applyBorder="1" applyAlignment="1">
      <alignment horizontal="center" vertical="center" wrapText="1"/>
    </xf>
    <xf numFmtId="4" fontId="20" fillId="3" borderId="23" xfId="4" applyNumberFormat="1" applyFont="1" applyFill="1" applyBorder="1" applyAlignment="1">
      <alignment horizontal="center" vertical="center" wrapText="1"/>
    </xf>
    <xf numFmtId="4" fontId="20" fillId="3" borderId="70" xfId="4" applyNumberFormat="1" applyFont="1" applyFill="1" applyBorder="1" applyAlignment="1">
      <alignment horizontal="center" vertical="center" wrapText="1"/>
    </xf>
    <xf numFmtId="0" fontId="9" fillId="6" borderId="47" xfId="4" applyFont="1" applyFill="1" applyBorder="1" applyAlignment="1" applyProtection="1">
      <alignment horizontal="center" vertical="center" wrapText="1"/>
    </xf>
    <xf numFmtId="0" fontId="9" fillId="6" borderId="66" xfId="4" applyFont="1" applyFill="1" applyBorder="1" applyAlignment="1" applyProtection="1">
      <alignment horizontal="center" vertical="center" wrapText="1"/>
    </xf>
    <xf numFmtId="49" fontId="20" fillId="0" borderId="68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2" fontId="9" fillId="0" borderId="35" xfId="4" applyNumberFormat="1" applyFont="1" applyFill="1" applyBorder="1" applyAlignment="1" applyProtection="1">
      <alignment horizontal="center" vertical="center" wrapText="1"/>
    </xf>
    <xf numFmtId="2" fontId="9" fillId="0" borderId="28" xfId="4" applyNumberFormat="1" applyFont="1" applyFill="1" applyBorder="1" applyAlignment="1" applyProtection="1">
      <alignment horizontal="center" vertical="center" wrapText="1"/>
    </xf>
    <xf numFmtId="2" fontId="9" fillId="0" borderId="36" xfId="4" applyNumberFormat="1" applyFont="1" applyFill="1" applyBorder="1" applyAlignment="1" applyProtection="1">
      <alignment horizontal="center" vertical="center" wrapText="1"/>
    </xf>
    <xf numFmtId="2" fontId="9" fillId="0" borderId="10" xfId="4" applyNumberFormat="1" applyFont="1" applyFill="1" applyBorder="1" applyAlignment="1" applyProtection="1">
      <alignment horizontal="center" vertical="center" wrapText="1"/>
    </xf>
    <xf numFmtId="49" fontId="9" fillId="0" borderId="36" xfId="4" applyNumberFormat="1" applyFont="1" applyFill="1" applyBorder="1" applyAlignment="1" applyProtection="1">
      <alignment horizontal="center" vertical="center" wrapText="1"/>
    </xf>
    <xf numFmtId="49" fontId="9" fillId="0" borderId="37" xfId="4" applyNumberFormat="1" applyFont="1" applyFill="1" applyBorder="1" applyAlignment="1" applyProtection="1">
      <alignment horizontal="center" vertical="center" wrapText="1"/>
    </xf>
    <xf numFmtId="49" fontId="9" fillId="3" borderId="10" xfId="4" applyNumberFormat="1" applyFont="1" applyFill="1" applyBorder="1" applyAlignment="1" applyProtection="1">
      <alignment horizontal="center" vertical="center" wrapText="1"/>
    </xf>
    <xf numFmtId="49" fontId="9" fillId="3" borderId="29" xfId="4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27" fillId="3" borderId="0" xfId="1" applyNumberFormat="1" applyFont="1" applyFill="1" applyBorder="1" applyAlignment="1">
      <alignment horizontal="center" vertical="center"/>
    </xf>
    <xf numFmtId="0" fontId="27" fillId="0" borderId="0" xfId="7" applyFont="1" applyAlignment="1">
      <alignment horizontal="right" vertical="top" wrapText="1"/>
    </xf>
    <xf numFmtId="0" fontId="27" fillId="0" borderId="0" xfId="7" applyFont="1" applyAlignment="1">
      <alignment horizontal="center" vertical="top" wrapText="1"/>
    </xf>
    <xf numFmtId="0" fontId="27" fillId="0" borderId="0" xfId="7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5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</cellXfs>
  <cellStyles count="9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evaK/Zapovedi/otcheti%203m/Copy%20of%20MODEL_Lovec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 информация"/>
      <sheetName val="1.1.Счетоводен баланс"/>
      <sheetName val="1.2.ОПР за тримесечие"/>
      <sheetName val="1.3. ОПР С НАТРУПВАНЕ"/>
      <sheetName val="1.4.ОПП"/>
      <sheetName val="1.5.ОСК"/>
      <sheetName val="1.6 Докл. за дейн"/>
      <sheetName val="1.7 Отчет за управ"/>
      <sheetName val="пр. 2 Бална оценка"/>
      <sheetName val="3 Кол-ва "/>
      <sheetName val="Прил.6 ФИС (2)"/>
      <sheetName val="4 ФИС"/>
      <sheetName val=" ПУДООС "/>
      <sheetName val="6ЕЕ"/>
      <sheetName val="7 Отчет инвест"/>
      <sheetName val="8.2 Правила за избор на ФИ"/>
      <sheetName val="8. 1.Концент на пар. с-ва"/>
      <sheetName val="8.3 Размер експ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>
            <v>56.094000000000001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120" zoomScaleNormal="120" workbookViewId="0">
      <selection activeCell="B10" sqref="B10:F10"/>
    </sheetView>
  </sheetViews>
  <sheetFormatPr defaultRowHeight="15.75"/>
  <cols>
    <col min="1" max="1" width="4.140625" style="26" customWidth="1"/>
    <col min="2" max="5" width="5.7109375" style="26" customWidth="1"/>
    <col min="6" max="6" width="8.28515625" style="26" customWidth="1"/>
    <col min="7" max="7" width="39.42578125" style="26" customWidth="1"/>
    <col min="8" max="8" width="4.5703125" style="26" customWidth="1"/>
    <col min="9" max="9" width="11.28515625" style="26" customWidth="1"/>
    <col min="10" max="10" width="12" style="26" customWidth="1"/>
    <col min="11" max="11" width="15.28515625" style="26" customWidth="1"/>
    <col min="12" max="12" width="19" style="26" customWidth="1"/>
    <col min="13" max="13" width="21.140625" style="26" bestFit="1" customWidth="1"/>
    <col min="14" max="14" width="15" style="26" customWidth="1"/>
    <col min="15" max="16384" width="9.140625" style="26"/>
  </cols>
  <sheetData>
    <row r="1" spans="1:11" ht="39" customHeight="1">
      <c r="A1" s="523" t="s">
        <v>242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1" ht="26.25" customHeight="1">
      <c r="A2" s="512" t="s">
        <v>101</v>
      </c>
      <c r="B2" s="512"/>
      <c r="C2" s="512"/>
      <c r="D2" s="512"/>
      <c r="E2" s="512"/>
      <c r="F2" s="512"/>
      <c r="G2" s="512"/>
      <c r="H2" s="512"/>
      <c r="I2" s="512"/>
      <c r="J2" s="512"/>
      <c r="K2" s="358"/>
    </row>
    <row r="3" spans="1:11" ht="15" customHeight="1">
      <c r="A3" s="513" t="str">
        <f>"на "&amp;G8&amp;", гр. "&amp;G9</f>
        <v>на "ВОДОСНАБДЯВАНЕ И КАНАЛИЗАЦИЯ" ЕООД, гр. ХАСКОВО</v>
      </c>
      <c r="B3" s="513"/>
      <c r="C3" s="513"/>
      <c r="D3" s="513"/>
      <c r="E3" s="513"/>
      <c r="F3" s="513"/>
      <c r="G3" s="513"/>
      <c r="H3" s="513"/>
      <c r="I3" s="513"/>
      <c r="J3" s="513"/>
      <c r="K3" s="67"/>
    </row>
    <row r="4" spans="1:11" ht="15" customHeight="1">
      <c r="A4" s="513" t="str">
        <f>"ЕИК по БУЛСТАТ: " &amp;G10</f>
        <v>ЕИК по БУЛСТАТ: 126004284</v>
      </c>
      <c r="B4" s="513"/>
      <c r="C4" s="513"/>
      <c r="D4" s="513"/>
      <c r="E4" s="513"/>
      <c r="F4" s="513"/>
      <c r="G4" s="513"/>
      <c r="H4" s="513"/>
      <c r="I4" s="513"/>
      <c r="J4" s="513"/>
      <c r="K4" s="67"/>
    </row>
    <row r="6" spans="1:11">
      <c r="A6" s="514" t="s">
        <v>0</v>
      </c>
      <c r="B6" s="524" t="s">
        <v>2</v>
      </c>
      <c r="C6" s="524"/>
      <c r="D6" s="524"/>
      <c r="E6" s="524"/>
      <c r="F6" s="524"/>
      <c r="G6" s="524" t="s">
        <v>1</v>
      </c>
      <c r="H6" s="524"/>
      <c r="I6" s="524"/>
      <c r="J6" s="524"/>
    </row>
    <row r="7" spans="1:11">
      <c r="A7" s="514"/>
      <c r="B7" s="524"/>
      <c r="C7" s="524"/>
      <c r="D7" s="524"/>
      <c r="E7" s="524"/>
      <c r="F7" s="524"/>
      <c r="G7" s="524"/>
      <c r="H7" s="524"/>
      <c r="I7" s="524"/>
      <c r="J7" s="524"/>
    </row>
    <row r="8" spans="1:11">
      <c r="A8" s="359">
        <v>1</v>
      </c>
      <c r="B8" s="516" t="s">
        <v>3</v>
      </c>
      <c r="C8" s="516"/>
      <c r="D8" s="516"/>
      <c r="E8" s="516"/>
      <c r="F8" s="516"/>
      <c r="G8" s="525" t="s">
        <v>581</v>
      </c>
      <c r="H8" s="526"/>
      <c r="I8" s="526"/>
      <c r="J8" s="527"/>
    </row>
    <row r="9" spans="1:11">
      <c r="A9" s="360" t="s">
        <v>4</v>
      </c>
      <c r="B9" s="515" t="s">
        <v>5</v>
      </c>
      <c r="C9" s="515"/>
      <c r="D9" s="515"/>
      <c r="E9" s="515"/>
      <c r="F9" s="515"/>
      <c r="G9" s="528" t="s">
        <v>582</v>
      </c>
      <c r="H9" s="529"/>
      <c r="I9" s="529"/>
      <c r="J9" s="530"/>
    </row>
    <row r="10" spans="1:11">
      <c r="A10" s="360" t="s">
        <v>6</v>
      </c>
      <c r="B10" s="515" t="s">
        <v>288</v>
      </c>
      <c r="C10" s="515"/>
      <c r="D10" s="515"/>
      <c r="E10" s="515"/>
      <c r="F10" s="515"/>
      <c r="G10" s="528" t="s">
        <v>583</v>
      </c>
      <c r="H10" s="529"/>
      <c r="I10" s="529"/>
      <c r="J10" s="530"/>
    </row>
    <row r="11" spans="1:11">
      <c r="A11" s="359" t="s">
        <v>7</v>
      </c>
      <c r="B11" s="516" t="s">
        <v>8</v>
      </c>
      <c r="C11" s="516"/>
      <c r="D11" s="516"/>
      <c r="E11" s="516"/>
      <c r="F11" s="516"/>
      <c r="G11" s="517"/>
      <c r="H11" s="517"/>
      <c r="I11" s="517"/>
      <c r="J11" s="517"/>
    </row>
    <row r="12" spans="1:11">
      <c r="A12" s="89" t="s">
        <v>9</v>
      </c>
      <c r="B12" s="510" t="s">
        <v>514</v>
      </c>
      <c r="C12" s="510"/>
      <c r="D12" s="510"/>
      <c r="E12" s="510"/>
      <c r="F12" s="510"/>
      <c r="G12" s="361" t="s">
        <v>584</v>
      </c>
      <c r="H12" s="362"/>
      <c r="I12" s="362"/>
      <c r="J12" s="363"/>
    </row>
    <row r="13" spans="1:11">
      <c r="A13" s="89" t="s">
        <v>212</v>
      </c>
      <c r="B13" s="510" t="s">
        <v>516</v>
      </c>
      <c r="C13" s="510"/>
      <c r="D13" s="510"/>
      <c r="E13" s="510"/>
      <c r="F13" s="510"/>
      <c r="G13" s="361" t="s">
        <v>585</v>
      </c>
      <c r="H13" s="362"/>
      <c r="I13" s="362"/>
      <c r="J13" s="363"/>
    </row>
    <row r="14" spans="1:11">
      <c r="A14" s="359" t="s">
        <v>10</v>
      </c>
      <c r="B14" s="516" t="s">
        <v>11</v>
      </c>
      <c r="C14" s="516"/>
      <c r="D14" s="516"/>
      <c r="E14" s="516"/>
      <c r="F14" s="516"/>
      <c r="G14" s="518" t="s">
        <v>586</v>
      </c>
      <c r="H14" s="518"/>
      <c r="I14" s="518"/>
      <c r="J14" s="518"/>
    </row>
    <row r="15" spans="1:11">
      <c r="A15" s="359" t="s">
        <v>12</v>
      </c>
      <c r="B15" s="516" t="s">
        <v>13</v>
      </c>
      <c r="C15" s="516"/>
      <c r="D15" s="516"/>
      <c r="E15" s="516"/>
      <c r="F15" s="516"/>
      <c r="G15" s="519"/>
      <c r="H15" s="519"/>
      <c r="I15" s="519"/>
      <c r="J15" s="519"/>
    </row>
    <row r="16" spans="1:11">
      <c r="A16" s="360" t="s">
        <v>14</v>
      </c>
      <c r="B16" s="515" t="s">
        <v>15</v>
      </c>
      <c r="C16" s="515"/>
      <c r="D16" s="515"/>
      <c r="E16" s="515"/>
      <c r="F16" s="515"/>
      <c r="G16" s="518" t="s">
        <v>578</v>
      </c>
      <c r="H16" s="518"/>
      <c r="I16" s="518"/>
      <c r="J16" s="518"/>
    </row>
    <row r="17" spans="1:13">
      <c r="A17" s="360" t="s">
        <v>16</v>
      </c>
      <c r="B17" s="520" t="s">
        <v>535</v>
      </c>
      <c r="C17" s="521"/>
      <c r="D17" s="521"/>
      <c r="E17" s="521"/>
      <c r="F17" s="522"/>
      <c r="G17" s="531" t="s">
        <v>544</v>
      </c>
      <c r="H17" s="532"/>
      <c r="I17" s="532"/>
      <c r="J17" s="533"/>
    </row>
    <row r="18" spans="1:13">
      <c r="A18" s="360" t="s">
        <v>17</v>
      </c>
      <c r="B18" s="515" t="s">
        <v>289</v>
      </c>
      <c r="C18" s="515"/>
      <c r="D18" s="515"/>
      <c r="E18" s="515"/>
      <c r="F18" s="515"/>
      <c r="G18" s="518" t="s">
        <v>579</v>
      </c>
      <c r="H18" s="518"/>
      <c r="I18" s="518"/>
      <c r="J18" s="518"/>
    </row>
    <row r="19" spans="1:13">
      <c r="A19" s="359" t="s">
        <v>18</v>
      </c>
      <c r="B19" s="516" t="s">
        <v>19</v>
      </c>
      <c r="C19" s="516"/>
      <c r="D19" s="516"/>
      <c r="E19" s="516"/>
      <c r="F19" s="516"/>
      <c r="G19" s="517"/>
      <c r="H19" s="517"/>
      <c r="I19" s="517"/>
      <c r="J19" s="517"/>
    </row>
    <row r="20" spans="1:13">
      <c r="A20" s="89" t="s">
        <v>20</v>
      </c>
      <c r="B20" s="510" t="s">
        <v>21</v>
      </c>
      <c r="C20" s="510"/>
      <c r="D20" s="510"/>
      <c r="E20" s="510"/>
      <c r="F20" s="510"/>
      <c r="G20" s="511" t="s">
        <v>297</v>
      </c>
      <c r="H20" s="511"/>
      <c r="I20" s="511"/>
      <c r="J20" s="511"/>
    </row>
    <row r="21" spans="1:13">
      <c r="A21" s="89"/>
      <c r="B21" s="502">
        <v>1</v>
      </c>
      <c r="C21" s="502"/>
      <c r="D21" s="502"/>
      <c r="E21" s="502"/>
      <c r="F21" s="502"/>
      <c r="G21" s="534" t="s">
        <v>97</v>
      </c>
      <c r="H21" s="534"/>
      <c r="I21" s="534"/>
      <c r="J21" s="534"/>
      <c r="K21" s="364"/>
      <c r="M21" s="364"/>
    </row>
    <row r="22" spans="1:13">
      <c r="A22" s="89"/>
      <c r="B22" s="502">
        <v>2</v>
      </c>
      <c r="C22" s="502"/>
      <c r="D22" s="502"/>
      <c r="E22" s="502"/>
      <c r="F22" s="502"/>
      <c r="G22" s="534" t="s">
        <v>298</v>
      </c>
      <c r="H22" s="534"/>
      <c r="I22" s="534"/>
      <c r="J22" s="534"/>
    </row>
    <row r="23" spans="1:13">
      <c r="A23" s="89"/>
      <c r="B23" s="502">
        <v>3</v>
      </c>
      <c r="C23" s="502"/>
      <c r="D23" s="502"/>
      <c r="E23" s="502"/>
      <c r="F23" s="502"/>
      <c r="G23" s="534" t="s">
        <v>299</v>
      </c>
      <c r="H23" s="534"/>
      <c r="I23" s="534"/>
      <c r="J23" s="534"/>
    </row>
    <row r="24" spans="1:13">
      <c r="A24" s="89"/>
      <c r="B24" s="502">
        <v>4</v>
      </c>
      <c r="C24" s="502"/>
      <c r="D24" s="502"/>
      <c r="E24" s="502"/>
      <c r="F24" s="502"/>
      <c r="G24" s="534" t="s">
        <v>98</v>
      </c>
      <c r="H24" s="534"/>
      <c r="I24" s="534"/>
      <c r="J24" s="534"/>
    </row>
    <row r="25" spans="1:13">
      <c r="A25" s="89"/>
      <c r="B25" s="502">
        <v>5</v>
      </c>
      <c r="C25" s="502"/>
      <c r="D25" s="502"/>
      <c r="E25" s="502"/>
      <c r="F25" s="502"/>
      <c r="G25" s="534" t="s">
        <v>99</v>
      </c>
      <c r="H25" s="534"/>
      <c r="I25" s="534"/>
      <c r="J25" s="534"/>
    </row>
    <row r="26" spans="1:13">
      <c r="A26" s="89" t="s">
        <v>22</v>
      </c>
      <c r="B26" s="502">
        <v>6</v>
      </c>
      <c r="C26" s="502"/>
      <c r="D26" s="502"/>
      <c r="E26" s="502"/>
      <c r="F26" s="502"/>
      <c r="G26" s="503" t="s">
        <v>100</v>
      </c>
      <c r="H26" s="503"/>
      <c r="I26" s="503"/>
      <c r="J26" s="503"/>
    </row>
    <row r="27" spans="1:13">
      <c r="A27" s="89" t="s">
        <v>22</v>
      </c>
      <c r="B27" s="502">
        <v>7</v>
      </c>
      <c r="C27" s="502"/>
      <c r="D27" s="502"/>
      <c r="E27" s="502"/>
      <c r="F27" s="502"/>
      <c r="G27" s="503" t="s">
        <v>102</v>
      </c>
      <c r="H27" s="503"/>
      <c r="I27" s="503"/>
      <c r="J27" s="503"/>
    </row>
    <row r="28" spans="1:13" ht="81.75" customHeight="1">
      <c r="A28" s="89" t="s">
        <v>24</v>
      </c>
      <c r="B28" s="510" t="s">
        <v>23</v>
      </c>
      <c r="C28" s="510"/>
      <c r="D28" s="510"/>
      <c r="E28" s="510"/>
      <c r="F28" s="510"/>
      <c r="G28" s="501" t="s">
        <v>543</v>
      </c>
      <c r="H28" s="501"/>
      <c r="I28" s="501"/>
      <c r="J28" s="501"/>
    </row>
    <row r="29" spans="1:13">
      <c r="A29" s="89" t="s">
        <v>26</v>
      </c>
      <c r="B29" s="510" t="s">
        <v>25</v>
      </c>
      <c r="C29" s="510"/>
      <c r="D29" s="510"/>
      <c r="E29" s="510"/>
      <c r="F29" s="510"/>
      <c r="G29" s="501" t="s">
        <v>528</v>
      </c>
      <c r="H29" s="501"/>
      <c r="I29" s="501"/>
      <c r="J29" s="501"/>
    </row>
    <row r="30" spans="1:13">
      <c r="A30" s="89" t="s">
        <v>93</v>
      </c>
      <c r="B30" s="510" t="s">
        <v>27</v>
      </c>
      <c r="C30" s="510"/>
      <c r="D30" s="510"/>
      <c r="E30" s="510"/>
      <c r="F30" s="510"/>
      <c r="G30" s="501" t="s">
        <v>529</v>
      </c>
      <c r="H30" s="501"/>
      <c r="I30" s="501"/>
      <c r="J30" s="501"/>
    </row>
    <row r="31" spans="1:13" ht="37.5" customHeight="1">
      <c r="A31" s="89" t="s">
        <v>94</v>
      </c>
      <c r="B31" s="510" t="s">
        <v>95</v>
      </c>
      <c r="C31" s="510"/>
      <c r="D31" s="510"/>
      <c r="E31" s="510"/>
      <c r="F31" s="510"/>
      <c r="G31" s="501" t="s">
        <v>530</v>
      </c>
      <c r="H31" s="501"/>
      <c r="I31" s="501"/>
      <c r="J31" s="501"/>
    </row>
    <row r="32" spans="1:13">
      <c r="A32" s="89" t="s">
        <v>210</v>
      </c>
      <c r="B32" s="510" t="s">
        <v>96</v>
      </c>
      <c r="C32" s="510"/>
      <c r="D32" s="510"/>
      <c r="E32" s="510"/>
      <c r="F32" s="510"/>
      <c r="G32" s="501" t="s">
        <v>531</v>
      </c>
      <c r="H32" s="501"/>
      <c r="I32" s="501"/>
      <c r="J32" s="501"/>
    </row>
    <row r="33" spans="1:11">
      <c r="A33" s="89"/>
      <c r="B33" s="504" t="s">
        <v>103</v>
      </c>
      <c r="C33" s="505"/>
      <c r="D33" s="505"/>
      <c r="E33" s="505"/>
      <c r="F33" s="506"/>
      <c r="G33" s="507" t="s">
        <v>532</v>
      </c>
      <c r="H33" s="508"/>
      <c r="I33" s="508"/>
      <c r="J33" s="509"/>
    </row>
    <row r="34" spans="1:11" ht="25.5" customHeight="1">
      <c r="A34" s="89" t="s">
        <v>211</v>
      </c>
      <c r="B34" s="504" t="s">
        <v>104</v>
      </c>
      <c r="C34" s="505"/>
      <c r="D34" s="505"/>
      <c r="E34" s="505"/>
      <c r="F34" s="506"/>
      <c r="G34" s="507" t="s">
        <v>300</v>
      </c>
      <c r="H34" s="508"/>
      <c r="I34" s="508"/>
      <c r="J34" s="509"/>
    </row>
    <row r="35" spans="1:11" ht="27.75" customHeight="1">
      <c r="A35" s="89" t="s">
        <v>268</v>
      </c>
      <c r="B35" s="502">
        <v>1</v>
      </c>
      <c r="C35" s="502"/>
      <c r="D35" s="502"/>
      <c r="E35" s="502"/>
      <c r="F35" s="502"/>
      <c r="G35" s="537" t="s">
        <v>533</v>
      </c>
      <c r="H35" s="538"/>
      <c r="I35" s="538"/>
      <c r="J35" s="539"/>
    </row>
    <row r="36" spans="1:11" ht="23.25" customHeight="1">
      <c r="A36" s="89" t="s">
        <v>269</v>
      </c>
      <c r="B36" s="502">
        <v>2</v>
      </c>
      <c r="C36" s="502"/>
      <c r="D36" s="502"/>
      <c r="E36" s="502"/>
      <c r="F36" s="502"/>
      <c r="G36" s="537" t="s">
        <v>534</v>
      </c>
      <c r="H36" s="538"/>
      <c r="I36" s="538"/>
      <c r="J36" s="539"/>
    </row>
    <row r="37" spans="1:11">
      <c r="A37" s="89" t="s">
        <v>270</v>
      </c>
      <c r="B37" s="502">
        <v>3</v>
      </c>
      <c r="C37" s="502"/>
      <c r="D37" s="502"/>
      <c r="E37" s="502"/>
      <c r="F37" s="502"/>
      <c r="G37" s="537" t="s">
        <v>271</v>
      </c>
      <c r="H37" s="538"/>
      <c r="I37" s="538"/>
      <c r="J37" s="539"/>
    </row>
    <row r="39" spans="1:11">
      <c r="B39" s="171" t="str">
        <f>"Дата: "&amp;$G$14</f>
        <v>Дата: 24.04.2020 г.</v>
      </c>
      <c r="H39" s="244" t="str">
        <f>$B$16</f>
        <v>Главен счетоводител:</v>
      </c>
      <c r="I39" s="31" t="s">
        <v>520</v>
      </c>
      <c r="J39" s="31"/>
    </row>
    <row r="40" spans="1:11">
      <c r="H40" s="172" t="str">
        <f>$G$16</f>
        <v>Снежана Маркова</v>
      </c>
      <c r="I40" s="536" t="s">
        <v>29</v>
      </c>
      <c r="J40" s="536"/>
    </row>
    <row r="41" spans="1:11">
      <c r="F41" s="173"/>
      <c r="H41" s="173"/>
      <c r="I41" s="173"/>
      <c r="J41" s="173"/>
    </row>
    <row r="42" spans="1:11">
      <c r="F42" s="173"/>
      <c r="H42" s="101" t="str">
        <f>$G$17</f>
        <v>Управител/изп.директор</v>
      </c>
      <c r="I42" s="174" t="s">
        <v>520</v>
      </c>
      <c r="J42" s="173"/>
    </row>
    <row r="43" spans="1:11">
      <c r="F43" s="173"/>
      <c r="H43" s="172" t="str">
        <f>G18</f>
        <v>инж. Тодор Марков</v>
      </c>
      <c r="I43" s="535" t="s">
        <v>545</v>
      </c>
      <c r="J43" s="535"/>
      <c r="K43" s="87"/>
    </row>
    <row r="44" spans="1:11">
      <c r="F44" s="365"/>
      <c r="G44" s="366"/>
      <c r="H44" s="365"/>
      <c r="I44" s="367"/>
    </row>
    <row r="45" spans="1:11">
      <c r="A45" s="14" t="s">
        <v>32</v>
      </c>
      <c r="F45" s="365"/>
      <c r="G45" s="15"/>
      <c r="H45" s="16"/>
      <c r="I45" s="16"/>
      <c r="J45" s="16"/>
    </row>
    <row r="46" spans="1:11" s="19" customFormat="1" ht="13.5">
      <c r="A46" s="305" t="s">
        <v>33</v>
      </c>
      <c r="B46" s="17"/>
      <c r="C46" s="17"/>
      <c r="D46" s="17"/>
      <c r="E46" s="306"/>
      <c r="F46" s="306"/>
      <c r="G46" s="306"/>
      <c r="H46" s="18"/>
      <c r="I46" s="18"/>
    </row>
    <row r="47" spans="1:11" s="303" customFormat="1">
      <c r="A47" s="307" t="s">
        <v>515</v>
      </c>
      <c r="B47" s="20"/>
      <c r="C47" s="20"/>
      <c r="D47" s="20"/>
      <c r="E47" s="15"/>
      <c r="F47" s="15"/>
      <c r="G47" s="87"/>
      <c r="H47" s="87"/>
      <c r="I47" s="87"/>
      <c r="J47" s="87"/>
      <c r="K47" s="304"/>
    </row>
  </sheetData>
  <mergeCells count="67"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  <mergeCell ref="B26:F26"/>
    <mergeCell ref="G26:J26"/>
    <mergeCell ref="B21:F21"/>
    <mergeCell ref="B22:F22"/>
    <mergeCell ref="B24:F24"/>
    <mergeCell ref="G21:J21"/>
    <mergeCell ref="G22:J22"/>
    <mergeCell ref="G24:J24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zoomScale="130" zoomScaleNormal="130" workbookViewId="0">
      <selection activeCell="A32" sqref="A32"/>
    </sheetView>
  </sheetViews>
  <sheetFormatPr defaultRowHeight="12.75"/>
  <cols>
    <col min="1" max="1" width="56.42578125" style="59" customWidth="1"/>
    <col min="2" max="3" width="17.7109375" style="59" customWidth="1"/>
    <col min="4" max="4" width="9.5703125" style="59" customWidth="1"/>
    <col min="5" max="5" width="10.140625" style="59" customWidth="1"/>
    <col min="6" max="255" width="9.140625" style="59"/>
    <col min="256" max="256" width="38.28515625" style="59" customWidth="1"/>
    <col min="257" max="257" width="11.5703125" style="59" customWidth="1"/>
    <col min="258" max="258" width="10" style="59" customWidth="1"/>
    <col min="259" max="259" width="10.28515625" style="59" customWidth="1"/>
    <col min="260" max="260" width="9.5703125" style="59" customWidth="1"/>
    <col min="261" max="261" width="10.140625" style="59" customWidth="1"/>
    <col min="262" max="511" width="9.140625" style="59"/>
    <col min="512" max="512" width="38.28515625" style="59" customWidth="1"/>
    <col min="513" max="513" width="11.5703125" style="59" customWidth="1"/>
    <col min="514" max="514" width="10" style="59" customWidth="1"/>
    <col min="515" max="515" width="10.28515625" style="59" customWidth="1"/>
    <col min="516" max="516" width="9.5703125" style="59" customWidth="1"/>
    <col min="517" max="517" width="10.140625" style="59" customWidth="1"/>
    <col min="518" max="767" width="9.140625" style="59"/>
    <col min="768" max="768" width="38.28515625" style="59" customWidth="1"/>
    <col min="769" max="769" width="11.5703125" style="59" customWidth="1"/>
    <col min="770" max="770" width="10" style="59" customWidth="1"/>
    <col min="771" max="771" width="10.28515625" style="59" customWidth="1"/>
    <col min="772" max="772" width="9.5703125" style="59" customWidth="1"/>
    <col min="773" max="773" width="10.140625" style="59" customWidth="1"/>
    <col min="774" max="1023" width="9.140625" style="59"/>
    <col min="1024" max="1024" width="38.28515625" style="59" customWidth="1"/>
    <col min="1025" max="1025" width="11.5703125" style="59" customWidth="1"/>
    <col min="1026" max="1026" width="10" style="59" customWidth="1"/>
    <col min="1027" max="1027" width="10.28515625" style="59" customWidth="1"/>
    <col min="1028" max="1028" width="9.5703125" style="59" customWidth="1"/>
    <col min="1029" max="1029" width="10.140625" style="59" customWidth="1"/>
    <col min="1030" max="1279" width="9.140625" style="59"/>
    <col min="1280" max="1280" width="38.28515625" style="59" customWidth="1"/>
    <col min="1281" max="1281" width="11.5703125" style="59" customWidth="1"/>
    <col min="1282" max="1282" width="10" style="59" customWidth="1"/>
    <col min="1283" max="1283" width="10.28515625" style="59" customWidth="1"/>
    <col min="1284" max="1284" width="9.5703125" style="59" customWidth="1"/>
    <col min="1285" max="1285" width="10.140625" style="59" customWidth="1"/>
    <col min="1286" max="1535" width="9.140625" style="59"/>
    <col min="1536" max="1536" width="38.28515625" style="59" customWidth="1"/>
    <col min="1537" max="1537" width="11.5703125" style="59" customWidth="1"/>
    <col min="1538" max="1538" width="10" style="59" customWidth="1"/>
    <col min="1539" max="1539" width="10.28515625" style="59" customWidth="1"/>
    <col min="1540" max="1540" width="9.5703125" style="59" customWidth="1"/>
    <col min="1541" max="1541" width="10.140625" style="59" customWidth="1"/>
    <col min="1542" max="1791" width="9.140625" style="59"/>
    <col min="1792" max="1792" width="38.28515625" style="59" customWidth="1"/>
    <col min="1793" max="1793" width="11.5703125" style="59" customWidth="1"/>
    <col min="1794" max="1794" width="10" style="59" customWidth="1"/>
    <col min="1795" max="1795" width="10.28515625" style="59" customWidth="1"/>
    <col min="1796" max="1796" width="9.5703125" style="59" customWidth="1"/>
    <col min="1797" max="1797" width="10.140625" style="59" customWidth="1"/>
    <col min="1798" max="2047" width="9.140625" style="59"/>
    <col min="2048" max="2048" width="38.28515625" style="59" customWidth="1"/>
    <col min="2049" max="2049" width="11.5703125" style="59" customWidth="1"/>
    <col min="2050" max="2050" width="10" style="59" customWidth="1"/>
    <col min="2051" max="2051" width="10.28515625" style="59" customWidth="1"/>
    <col min="2052" max="2052" width="9.5703125" style="59" customWidth="1"/>
    <col min="2053" max="2053" width="10.140625" style="59" customWidth="1"/>
    <col min="2054" max="2303" width="9.140625" style="59"/>
    <col min="2304" max="2304" width="38.28515625" style="59" customWidth="1"/>
    <col min="2305" max="2305" width="11.5703125" style="59" customWidth="1"/>
    <col min="2306" max="2306" width="10" style="59" customWidth="1"/>
    <col min="2307" max="2307" width="10.28515625" style="59" customWidth="1"/>
    <col min="2308" max="2308" width="9.5703125" style="59" customWidth="1"/>
    <col min="2309" max="2309" width="10.140625" style="59" customWidth="1"/>
    <col min="2310" max="2559" width="9.140625" style="59"/>
    <col min="2560" max="2560" width="38.28515625" style="59" customWidth="1"/>
    <col min="2561" max="2561" width="11.5703125" style="59" customWidth="1"/>
    <col min="2562" max="2562" width="10" style="59" customWidth="1"/>
    <col min="2563" max="2563" width="10.28515625" style="59" customWidth="1"/>
    <col min="2564" max="2564" width="9.5703125" style="59" customWidth="1"/>
    <col min="2565" max="2565" width="10.140625" style="59" customWidth="1"/>
    <col min="2566" max="2815" width="9.140625" style="59"/>
    <col min="2816" max="2816" width="38.28515625" style="59" customWidth="1"/>
    <col min="2817" max="2817" width="11.5703125" style="59" customWidth="1"/>
    <col min="2818" max="2818" width="10" style="59" customWidth="1"/>
    <col min="2819" max="2819" width="10.28515625" style="59" customWidth="1"/>
    <col min="2820" max="2820" width="9.5703125" style="59" customWidth="1"/>
    <col min="2821" max="2821" width="10.140625" style="59" customWidth="1"/>
    <col min="2822" max="3071" width="9.140625" style="59"/>
    <col min="3072" max="3072" width="38.28515625" style="59" customWidth="1"/>
    <col min="3073" max="3073" width="11.5703125" style="59" customWidth="1"/>
    <col min="3074" max="3074" width="10" style="59" customWidth="1"/>
    <col min="3075" max="3075" width="10.28515625" style="59" customWidth="1"/>
    <col min="3076" max="3076" width="9.5703125" style="59" customWidth="1"/>
    <col min="3077" max="3077" width="10.140625" style="59" customWidth="1"/>
    <col min="3078" max="3327" width="9.140625" style="59"/>
    <col min="3328" max="3328" width="38.28515625" style="59" customWidth="1"/>
    <col min="3329" max="3329" width="11.5703125" style="59" customWidth="1"/>
    <col min="3330" max="3330" width="10" style="59" customWidth="1"/>
    <col min="3331" max="3331" width="10.28515625" style="59" customWidth="1"/>
    <col min="3332" max="3332" width="9.5703125" style="59" customWidth="1"/>
    <col min="3333" max="3333" width="10.140625" style="59" customWidth="1"/>
    <col min="3334" max="3583" width="9.140625" style="59"/>
    <col min="3584" max="3584" width="38.28515625" style="59" customWidth="1"/>
    <col min="3585" max="3585" width="11.5703125" style="59" customWidth="1"/>
    <col min="3586" max="3586" width="10" style="59" customWidth="1"/>
    <col min="3587" max="3587" width="10.28515625" style="59" customWidth="1"/>
    <col min="3588" max="3588" width="9.5703125" style="59" customWidth="1"/>
    <col min="3589" max="3589" width="10.140625" style="59" customWidth="1"/>
    <col min="3590" max="3839" width="9.140625" style="59"/>
    <col min="3840" max="3840" width="38.28515625" style="59" customWidth="1"/>
    <col min="3841" max="3841" width="11.5703125" style="59" customWidth="1"/>
    <col min="3842" max="3842" width="10" style="59" customWidth="1"/>
    <col min="3843" max="3843" width="10.28515625" style="59" customWidth="1"/>
    <col min="3844" max="3844" width="9.5703125" style="59" customWidth="1"/>
    <col min="3845" max="3845" width="10.140625" style="59" customWidth="1"/>
    <col min="3846" max="4095" width="9.140625" style="59"/>
    <col min="4096" max="4096" width="38.28515625" style="59" customWidth="1"/>
    <col min="4097" max="4097" width="11.5703125" style="59" customWidth="1"/>
    <col min="4098" max="4098" width="10" style="59" customWidth="1"/>
    <col min="4099" max="4099" width="10.28515625" style="59" customWidth="1"/>
    <col min="4100" max="4100" width="9.5703125" style="59" customWidth="1"/>
    <col min="4101" max="4101" width="10.140625" style="59" customWidth="1"/>
    <col min="4102" max="4351" width="9.140625" style="59"/>
    <col min="4352" max="4352" width="38.28515625" style="59" customWidth="1"/>
    <col min="4353" max="4353" width="11.5703125" style="59" customWidth="1"/>
    <col min="4354" max="4354" width="10" style="59" customWidth="1"/>
    <col min="4355" max="4355" width="10.28515625" style="59" customWidth="1"/>
    <col min="4356" max="4356" width="9.5703125" style="59" customWidth="1"/>
    <col min="4357" max="4357" width="10.140625" style="59" customWidth="1"/>
    <col min="4358" max="4607" width="9.140625" style="59"/>
    <col min="4608" max="4608" width="38.28515625" style="59" customWidth="1"/>
    <col min="4609" max="4609" width="11.5703125" style="59" customWidth="1"/>
    <col min="4610" max="4610" width="10" style="59" customWidth="1"/>
    <col min="4611" max="4611" width="10.28515625" style="59" customWidth="1"/>
    <col min="4612" max="4612" width="9.5703125" style="59" customWidth="1"/>
    <col min="4613" max="4613" width="10.140625" style="59" customWidth="1"/>
    <col min="4614" max="4863" width="9.140625" style="59"/>
    <col min="4864" max="4864" width="38.28515625" style="59" customWidth="1"/>
    <col min="4865" max="4865" width="11.5703125" style="59" customWidth="1"/>
    <col min="4866" max="4866" width="10" style="59" customWidth="1"/>
    <col min="4867" max="4867" width="10.28515625" style="59" customWidth="1"/>
    <col min="4868" max="4868" width="9.5703125" style="59" customWidth="1"/>
    <col min="4869" max="4869" width="10.140625" style="59" customWidth="1"/>
    <col min="4870" max="5119" width="9.140625" style="59"/>
    <col min="5120" max="5120" width="38.28515625" style="59" customWidth="1"/>
    <col min="5121" max="5121" width="11.5703125" style="59" customWidth="1"/>
    <col min="5122" max="5122" width="10" style="59" customWidth="1"/>
    <col min="5123" max="5123" width="10.28515625" style="59" customWidth="1"/>
    <col min="5124" max="5124" width="9.5703125" style="59" customWidth="1"/>
    <col min="5125" max="5125" width="10.140625" style="59" customWidth="1"/>
    <col min="5126" max="5375" width="9.140625" style="59"/>
    <col min="5376" max="5376" width="38.28515625" style="59" customWidth="1"/>
    <col min="5377" max="5377" width="11.5703125" style="59" customWidth="1"/>
    <col min="5378" max="5378" width="10" style="59" customWidth="1"/>
    <col min="5379" max="5379" width="10.28515625" style="59" customWidth="1"/>
    <col min="5380" max="5380" width="9.5703125" style="59" customWidth="1"/>
    <col min="5381" max="5381" width="10.140625" style="59" customWidth="1"/>
    <col min="5382" max="5631" width="9.140625" style="59"/>
    <col min="5632" max="5632" width="38.28515625" style="59" customWidth="1"/>
    <col min="5633" max="5633" width="11.5703125" style="59" customWidth="1"/>
    <col min="5634" max="5634" width="10" style="59" customWidth="1"/>
    <col min="5635" max="5635" width="10.28515625" style="59" customWidth="1"/>
    <col min="5636" max="5636" width="9.5703125" style="59" customWidth="1"/>
    <col min="5637" max="5637" width="10.140625" style="59" customWidth="1"/>
    <col min="5638" max="5887" width="9.140625" style="59"/>
    <col min="5888" max="5888" width="38.28515625" style="59" customWidth="1"/>
    <col min="5889" max="5889" width="11.5703125" style="59" customWidth="1"/>
    <col min="5890" max="5890" width="10" style="59" customWidth="1"/>
    <col min="5891" max="5891" width="10.28515625" style="59" customWidth="1"/>
    <col min="5892" max="5892" width="9.5703125" style="59" customWidth="1"/>
    <col min="5893" max="5893" width="10.140625" style="59" customWidth="1"/>
    <col min="5894" max="6143" width="9.140625" style="59"/>
    <col min="6144" max="6144" width="38.28515625" style="59" customWidth="1"/>
    <col min="6145" max="6145" width="11.5703125" style="59" customWidth="1"/>
    <col min="6146" max="6146" width="10" style="59" customWidth="1"/>
    <col min="6147" max="6147" width="10.28515625" style="59" customWidth="1"/>
    <col min="6148" max="6148" width="9.5703125" style="59" customWidth="1"/>
    <col min="6149" max="6149" width="10.140625" style="59" customWidth="1"/>
    <col min="6150" max="6399" width="9.140625" style="59"/>
    <col min="6400" max="6400" width="38.28515625" style="59" customWidth="1"/>
    <col min="6401" max="6401" width="11.5703125" style="59" customWidth="1"/>
    <col min="6402" max="6402" width="10" style="59" customWidth="1"/>
    <col min="6403" max="6403" width="10.28515625" style="59" customWidth="1"/>
    <col min="6404" max="6404" width="9.5703125" style="59" customWidth="1"/>
    <col min="6405" max="6405" width="10.140625" style="59" customWidth="1"/>
    <col min="6406" max="6655" width="9.140625" style="59"/>
    <col min="6656" max="6656" width="38.28515625" style="59" customWidth="1"/>
    <col min="6657" max="6657" width="11.5703125" style="59" customWidth="1"/>
    <col min="6658" max="6658" width="10" style="59" customWidth="1"/>
    <col min="6659" max="6659" width="10.28515625" style="59" customWidth="1"/>
    <col min="6660" max="6660" width="9.5703125" style="59" customWidth="1"/>
    <col min="6661" max="6661" width="10.140625" style="59" customWidth="1"/>
    <col min="6662" max="6911" width="9.140625" style="59"/>
    <col min="6912" max="6912" width="38.28515625" style="59" customWidth="1"/>
    <col min="6913" max="6913" width="11.5703125" style="59" customWidth="1"/>
    <col min="6914" max="6914" width="10" style="59" customWidth="1"/>
    <col min="6915" max="6915" width="10.28515625" style="59" customWidth="1"/>
    <col min="6916" max="6916" width="9.5703125" style="59" customWidth="1"/>
    <col min="6917" max="6917" width="10.140625" style="59" customWidth="1"/>
    <col min="6918" max="7167" width="9.140625" style="59"/>
    <col min="7168" max="7168" width="38.28515625" style="59" customWidth="1"/>
    <col min="7169" max="7169" width="11.5703125" style="59" customWidth="1"/>
    <col min="7170" max="7170" width="10" style="59" customWidth="1"/>
    <col min="7171" max="7171" width="10.28515625" style="59" customWidth="1"/>
    <col min="7172" max="7172" width="9.5703125" style="59" customWidth="1"/>
    <col min="7173" max="7173" width="10.140625" style="59" customWidth="1"/>
    <col min="7174" max="7423" width="9.140625" style="59"/>
    <col min="7424" max="7424" width="38.28515625" style="59" customWidth="1"/>
    <col min="7425" max="7425" width="11.5703125" style="59" customWidth="1"/>
    <col min="7426" max="7426" width="10" style="59" customWidth="1"/>
    <col min="7427" max="7427" width="10.28515625" style="59" customWidth="1"/>
    <col min="7428" max="7428" width="9.5703125" style="59" customWidth="1"/>
    <col min="7429" max="7429" width="10.140625" style="59" customWidth="1"/>
    <col min="7430" max="7679" width="9.140625" style="59"/>
    <col min="7680" max="7680" width="38.28515625" style="59" customWidth="1"/>
    <col min="7681" max="7681" width="11.5703125" style="59" customWidth="1"/>
    <col min="7682" max="7682" width="10" style="59" customWidth="1"/>
    <col min="7683" max="7683" width="10.28515625" style="59" customWidth="1"/>
    <col min="7684" max="7684" width="9.5703125" style="59" customWidth="1"/>
    <col min="7685" max="7685" width="10.140625" style="59" customWidth="1"/>
    <col min="7686" max="7935" width="9.140625" style="59"/>
    <col min="7936" max="7936" width="38.28515625" style="59" customWidth="1"/>
    <col min="7937" max="7937" width="11.5703125" style="59" customWidth="1"/>
    <col min="7938" max="7938" width="10" style="59" customWidth="1"/>
    <col min="7939" max="7939" width="10.28515625" style="59" customWidth="1"/>
    <col min="7940" max="7940" width="9.5703125" style="59" customWidth="1"/>
    <col min="7941" max="7941" width="10.140625" style="59" customWidth="1"/>
    <col min="7942" max="8191" width="9.140625" style="59"/>
    <col min="8192" max="8192" width="38.28515625" style="59" customWidth="1"/>
    <col min="8193" max="8193" width="11.5703125" style="59" customWidth="1"/>
    <col min="8194" max="8194" width="10" style="59" customWidth="1"/>
    <col min="8195" max="8195" width="10.28515625" style="59" customWidth="1"/>
    <col min="8196" max="8196" width="9.5703125" style="59" customWidth="1"/>
    <col min="8197" max="8197" width="10.140625" style="59" customWidth="1"/>
    <col min="8198" max="8447" width="9.140625" style="59"/>
    <col min="8448" max="8448" width="38.28515625" style="59" customWidth="1"/>
    <col min="8449" max="8449" width="11.5703125" style="59" customWidth="1"/>
    <col min="8450" max="8450" width="10" style="59" customWidth="1"/>
    <col min="8451" max="8451" width="10.28515625" style="59" customWidth="1"/>
    <col min="8452" max="8452" width="9.5703125" style="59" customWidth="1"/>
    <col min="8453" max="8453" width="10.140625" style="59" customWidth="1"/>
    <col min="8454" max="8703" width="9.140625" style="59"/>
    <col min="8704" max="8704" width="38.28515625" style="59" customWidth="1"/>
    <col min="8705" max="8705" width="11.5703125" style="59" customWidth="1"/>
    <col min="8706" max="8706" width="10" style="59" customWidth="1"/>
    <col min="8707" max="8707" width="10.28515625" style="59" customWidth="1"/>
    <col min="8708" max="8708" width="9.5703125" style="59" customWidth="1"/>
    <col min="8709" max="8709" width="10.140625" style="59" customWidth="1"/>
    <col min="8710" max="8959" width="9.140625" style="59"/>
    <col min="8960" max="8960" width="38.28515625" style="59" customWidth="1"/>
    <col min="8961" max="8961" width="11.5703125" style="59" customWidth="1"/>
    <col min="8962" max="8962" width="10" style="59" customWidth="1"/>
    <col min="8963" max="8963" width="10.28515625" style="59" customWidth="1"/>
    <col min="8964" max="8964" width="9.5703125" style="59" customWidth="1"/>
    <col min="8965" max="8965" width="10.140625" style="59" customWidth="1"/>
    <col min="8966" max="9215" width="9.140625" style="59"/>
    <col min="9216" max="9216" width="38.28515625" style="59" customWidth="1"/>
    <col min="9217" max="9217" width="11.5703125" style="59" customWidth="1"/>
    <col min="9218" max="9218" width="10" style="59" customWidth="1"/>
    <col min="9219" max="9219" width="10.28515625" style="59" customWidth="1"/>
    <col min="9220" max="9220" width="9.5703125" style="59" customWidth="1"/>
    <col min="9221" max="9221" width="10.140625" style="59" customWidth="1"/>
    <col min="9222" max="9471" width="9.140625" style="59"/>
    <col min="9472" max="9472" width="38.28515625" style="59" customWidth="1"/>
    <col min="9473" max="9473" width="11.5703125" style="59" customWidth="1"/>
    <col min="9474" max="9474" width="10" style="59" customWidth="1"/>
    <col min="9475" max="9475" width="10.28515625" style="59" customWidth="1"/>
    <col min="9476" max="9476" width="9.5703125" style="59" customWidth="1"/>
    <col min="9477" max="9477" width="10.140625" style="59" customWidth="1"/>
    <col min="9478" max="9727" width="9.140625" style="59"/>
    <col min="9728" max="9728" width="38.28515625" style="59" customWidth="1"/>
    <col min="9729" max="9729" width="11.5703125" style="59" customWidth="1"/>
    <col min="9730" max="9730" width="10" style="59" customWidth="1"/>
    <col min="9731" max="9731" width="10.28515625" style="59" customWidth="1"/>
    <col min="9732" max="9732" width="9.5703125" style="59" customWidth="1"/>
    <col min="9733" max="9733" width="10.140625" style="59" customWidth="1"/>
    <col min="9734" max="9983" width="9.140625" style="59"/>
    <col min="9984" max="9984" width="38.28515625" style="59" customWidth="1"/>
    <col min="9985" max="9985" width="11.5703125" style="59" customWidth="1"/>
    <col min="9986" max="9986" width="10" style="59" customWidth="1"/>
    <col min="9987" max="9987" width="10.28515625" style="59" customWidth="1"/>
    <col min="9988" max="9988" width="9.5703125" style="59" customWidth="1"/>
    <col min="9989" max="9989" width="10.140625" style="59" customWidth="1"/>
    <col min="9990" max="10239" width="9.140625" style="59"/>
    <col min="10240" max="10240" width="38.28515625" style="59" customWidth="1"/>
    <col min="10241" max="10241" width="11.5703125" style="59" customWidth="1"/>
    <col min="10242" max="10242" width="10" style="59" customWidth="1"/>
    <col min="10243" max="10243" width="10.28515625" style="59" customWidth="1"/>
    <col min="10244" max="10244" width="9.5703125" style="59" customWidth="1"/>
    <col min="10245" max="10245" width="10.140625" style="59" customWidth="1"/>
    <col min="10246" max="10495" width="9.140625" style="59"/>
    <col min="10496" max="10496" width="38.28515625" style="59" customWidth="1"/>
    <col min="10497" max="10497" width="11.5703125" style="59" customWidth="1"/>
    <col min="10498" max="10498" width="10" style="59" customWidth="1"/>
    <col min="10499" max="10499" width="10.28515625" style="59" customWidth="1"/>
    <col min="10500" max="10500" width="9.5703125" style="59" customWidth="1"/>
    <col min="10501" max="10501" width="10.140625" style="59" customWidth="1"/>
    <col min="10502" max="10751" width="9.140625" style="59"/>
    <col min="10752" max="10752" width="38.28515625" style="59" customWidth="1"/>
    <col min="10753" max="10753" width="11.5703125" style="59" customWidth="1"/>
    <col min="10754" max="10754" width="10" style="59" customWidth="1"/>
    <col min="10755" max="10755" width="10.28515625" style="59" customWidth="1"/>
    <col min="10756" max="10756" width="9.5703125" style="59" customWidth="1"/>
    <col min="10757" max="10757" width="10.140625" style="59" customWidth="1"/>
    <col min="10758" max="11007" width="9.140625" style="59"/>
    <col min="11008" max="11008" width="38.28515625" style="59" customWidth="1"/>
    <col min="11009" max="11009" width="11.5703125" style="59" customWidth="1"/>
    <col min="11010" max="11010" width="10" style="59" customWidth="1"/>
    <col min="11011" max="11011" width="10.28515625" style="59" customWidth="1"/>
    <col min="11012" max="11012" width="9.5703125" style="59" customWidth="1"/>
    <col min="11013" max="11013" width="10.140625" style="59" customWidth="1"/>
    <col min="11014" max="11263" width="9.140625" style="59"/>
    <col min="11264" max="11264" width="38.28515625" style="59" customWidth="1"/>
    <col min="11265" max="11265" width="11.5703125" style="59" customWidth="1"/>
    <col min="11266" max="11266" width="10" style="59" customWidth="1"/>
    <col min="11267" max="11267" width="10.28515625" style="59" customWidth="1"/>
    <col min="11268" max="11268" width="9.5703125" style="59" customWidth="1"/>
    <col min="11269" max="11269" width="10.140625" style="59" customWidth="1"/>
    <col min="11270" max="11519" width="9.140625" style="59"/>
    <col min="11520" max="11520" width="38.28515625" style="59" customWidth="1"/>
    <col min="11521" max="11521" width="11.5703125" style="59" customWidth="1"/>
    <col min="11522" max="11522" width="10" style="59" customWidth="1"/>
    <col min="11523" max="11523" width="10.28515625" style="59" customWidth="1"/>
    <col min="11524" max="11524" width="9.5703125" style="59" customWidth="1"/>
    <col min="11525" max="11525" width="10.140625" style="59" customWidth="1"/>
    <col min="11526" max="11775" width="9.140625" style="59"/>
    <col min="11776" max="11776" width="38.28515625" style="59" customWidth="1"/>
    <col min="11777" max="11777" width="11.5703125" style="59" customWidth="1"/>
    <col min="11778" max="11778" width="10" style="59" customWidth="1"/>
    <col min="11779" max="11779" width="10.28515625" style="59" customWidth="1"/>
    <col min="11780" max="11780" width="9.5703125" style="59" customWidth="1"/>
    <col min="11781" max="11781" width="10.140625" style="59" customWidth="1"/>
    <col min="11782" max="12031" width="9.140625" style="59"/>
    <col min="12032" max="12032" width="38.28515625" style="59" customWidth="1"/>
    <col min="12033" max="12033" width="11.5703125" style="59" customWidth="1"/>
    <col min="12034" max="12034" width="10" style="59" customWidth="1"/>
    <col min="12035" max="12035" width="10.28515625" style="59" customWidth="1"/>
    <col min="12036" max="12036" width="9.5703125" style="59" customWidth="1"/>
    <col min="12037" max="12037" width="10.140625" style="59" customWidth="1"/>
    <col min="12038" max="12287" width="9.140625" style="59"/>
    <col min="12288" max="12288" width="38.28515625" style="59" customWidth="1"/>
    <col min="12289" max="12289" width="11.5703125" style="59" customWidth="1"/>
    <col min="12290" max="12290" width="10" style="59" customWidth="1"/>
    <col min="12291" max="12291" width="10.28515625" style="59" customWidth="1"/>
    <col min="12292" max="12292" width="9.5703125" style="59" customWidth="1"/>
    <col min="12293" max="12293" width="10.140625" style="59" customWidth="1"/>
    <col min="12294" max="12543" width="9.140625" style="59"/>
    <col min="12544" max="12544" width="38.28515625" style="59" customWidth="1"/>
    <col min="12545" max="12545" width="11.5703125" style="59" customWidth="1"/>
    <col min="12546" max="12546" width="10" style="59" customWidth="1"/>
    <col min="12547" max="12547" width="10.28515625" style="59" customWidth="1"/>
    <col min="12548" max="12548" width="9.5703125" style="59" customWidth="1"/>
    <col min="12549" max="12549" width="10.140625" style="59" customWidth="1"/>
    <col min="12550" max="12799" width="9.140625" style="59"/>
    <col min="12800" max="12800" width="38.28515625" style="59" customWidth="1"/>
    <col min="12801" max="12801" width="11.5703125" style="59" customWidth="1"/>
    <col min="12802" max="12802" width="10" style="59" customWidth="1"/>
    <col min="12803" max="12803" width="10.28515625" style="59" customWidth="1"/>
    <col min="12804" max="12804" width="9.5703125" style="59" customWidth="1"/>
    <col min="12805" max="12805" width="10.140625" style="59" customWidth="1"/>
    <col min="12806" max="13055" width="9.140625" style="59"/>
    <col min="13056" max="13056" width="38.28515625" style="59" customWidth="1"/>
    <col min="13057" max="13057" width="11.5703125" style="59" customWidth="1"/>
    <col min="13058" max="13058" width="10" style="59" customWidth="1"/>
    <col min="13059" max="13059" width="10.28515625" style="59" customWidth="1"/>
    <col min="13060" max="13060" width="9.5703125" style="59" customWidth="1"/>
    <col min="13061" max="13061" width="10.140625" style="59" customWidth="1"/>
    <col min="13062" max="13311" width="9.140625" style="59"/>
    <col min="13312" max="13312" width="38.28515625" style="59" customWidth="1"/>
    <col min="13313" max="13313" width="11.5703125" style="59" customWidth="1"/>
    <col min="13314" max="13314" width="10" style="59" customWidth="1"/>
    <col min="13315" max="13315" width="10.28515625" style="59" customWidth="1"/>
    <col min="13316" max="13316" width="9.5703125" style="59" customWidth="1"/>
    <col min="13317" max="13317" width="10.140625" style="59" customWidth="1"/>
    <col min="13318" max="13567" width="9.140625" style="59"/>
    <col min="13568" max="13568" width="38.28515625" style="59" customWidth="1"/>
    <col min="13569" max="13569" width="11.5703125" style="59" customWidth="1"/>
    <col min="13570" max="13570" width="10" style="59" customWidth="1"/>
    <col min="13571" max="13571" width="10.28515625" style="59" customWidth="1"/>
    <col min="13572" max="13572" width="9.5703125" style="59" customWidth="1"/>
    <col min="13573" max="13573" width="10.140625" style="59" customWidth="1"/>
    <col min="13574" max="13823" width="9.140625" style="59"/>
    <col min="13824" max="13824" width="38.28515625" style="59" customWidth="1"/>
    <col min="13825" max="13825" width="11.5703125" style="59" customWidth="1"/>
    <col min="13826" max="13826" width="10" style="59" customWidth="1"/>
    <col min="13827" max="13827" width="10.28515625" style="59" customWidth="1"/>
    <col min="13828" max="13828" width="9.5703125" style="59" customWidth="1"/>
    <col min="13829" max="13829" width="10.140625" style="59" customWidth="1"/>
    <col min="13830" max="14079" width="9.140625" style="59"/>
    <col min="14080" max="14080" width="38.28515625" style="59" customWidth="1"/>
    <col min="14081" max="14081" width="11.5703125" style="59" customWidth="1"/>
    <col min="14082" max="14082" width="10" style="59" customWidth="1"/>
    <col min="14083" max="14083" width="10.28515625" style="59" customWidth="1"/>
    <col min="14084" max="14084" width="9.5703125" style="59" customWidth="1"/>
    <col min="14085" max="14085" width="10.140625" style="59" customWidth="1"/>
    <col min="14086" max="14335" width="9.140625" style="59"/>
    <col min="14336" max="14336" width="38.28515625" style="59" customWidth="1"/>
    <col min="14337" max="14337" width="11.5703125" style="59" customWidth="1"/>
    <col min="14338" max="14338" width="10" style="59" customWidth="1"/>
    <col min="14339" max="14339" width="10.28515625" style="59" customWidth="1"/>
    <col min="14340" max="14340" width="9.5703125" style="59" customWidth="1"/>
    <col min="14341" max="14341" width="10.140625" style="59" customWidth="1"/>
    <col min="14342" max="14591" width="9.140625" style="59"/>
    <col min="14592" max="14592" width="38.28515625" style="59" customWidth="1"/>
    <col min="14593" max="14593" width="11.5703125" style="59" customWidth="1"/>
    <col min="14594" max="14594" width="10" style="59" customWidth="1"/>
    <col min="14595" max="14595" width="10.28515625" style="59" customWidth="1"/>
    <col min="14596" max="14596" width="9.5703125" style="59" customWidth="1"/>
    <col min="14597" max="14597" width="10.140625" style="59" customWidth="1"/>
    <col min="14598" max="14847" width="9.140625" style="59"/>
    <col min="14848" max="14848" width="38.28515625" style="59" customWidth="1"/>
    <col min="14849" max="14849" width="11.5703125" style="59" customWidth="1"/>
    <col min="14850" max="14850" width="10" style="59" customWidth="1"/>
    <col min="14851" max="14851" width="10.28515625" style="59" customWidth="1"/>
    <col min="14852" max="14852" width="9.5703125" style="59" customWidth="1"/>
    <col min="14853" max="14853" width="10.140625" style="59" customWidth="1"/>
    <col min="14854" max="15103" width="9.140625" style="59"/>
    <col min="15104" max="15104" width="38.28515625" style="59" customWidth="1"/>
    <col min="15105" max="15105" width="11.5703125" style="59" customWidth="1"/>
    <col min="15106" max="15106" width="10" style="59" customWidth="1"/>
    <col min="15107" max="15107" width="10.28515625" style="59" customWidth="1"/>
    <col min="15108" max="15108" width="9.5703125" style="59" customWidth="1"/>
    <col min="15109" max="15109" width="10.140625" style="59" customWidth="1"/>
    <col min="15110" max="15359" width="9.140625" style="59"/>
    <col min="15360" max="15360" width="38.28515625" style="59" customWidth="1"/>
    <col min="15361" max="15361" width="11.5703125" style="59" customWidth="1"/>
    <col min="15362" max="15362" width="10" style="59" customWidth="1"/>
    <col min="15363" max="15363" width="10.28515625" style="59" customWidth="1"/>
    <col min="15364" max="15364" width="9.5703125" style="59" customWidth="1"/>
    <col min="15365" max="15365" width="10.140625" style="59" customWidth="1"/>
    <col min="15366" max="15615" width="9.140625" style="59"/>
    <col min="15616" max="15616" width="38.28515625" style="59" customWidth="1"/>
    <col min="15617" max="15617" width="11.5703125" style="59" customWidth="1"/>
    <col min="15618" max="15618" width="10" style="59" customWidth="1"/>
    <col min="15619" max="15619" width="10.28515625" style="59" customWidth="1"/>
    <col min="15620" max="15620" width="9.5703125" style="59" customWidth="1"/>
    <col min="15621" max="15621" width="10.140625" style="59" customWidth="1"/>
    <col min="15622" max="15871" width="9.140625" style="59"/>
    <col min="15872" max="15872" width="38.28515625" style="59" customWidth="1"/>
    <col min="15873" max="15873" width="11.5703125" style="59" customWidth="1"/>
    <col min="15874" max="15874" width="10" style="59" customWidth="1"/>
    <col min="15875" max="15875" width="10.28515625" style="59" customWidth="1"/>
    <col min="15876" max="15876" width="9.5703125" style="59" customWidth="1"/>
    <col min="15877" max="15877" width="10.140625" style="59" customWidth="1"/>
    <col min="15878" max="16127" width="9.140625" style="59"/>
    <col min="16128" max="16128" width="38.28515625" style="59" customWidth="1"/>
    <col min="16129" max="16129" width="11.5703125" style="59" customWidth="1"/>
    <col min="16130" max="16130" width="10" style="59" customWidth="1"/>
    <col min="16131" max="16131" width="10.28515625" style="59" customWidth="1"/>
    <col min="16132" max="16132" width="9.5703125" style="59" customWidth="1"/>
    <col min="16133" max="16133" width="10.140625" style="59" customWidth="1"/>
    <col min="16134" max="16384" width="9.140625" style="59"/>
  </cols>
  <sheetData>
    <row r="1" spans="1:10" ht="14.25" customHeight="1">
      <c r="A1" s="675" t="s">
        <v>293</v>
      </c>
      <c r="B1" s="675"/>
      <c r="C1" s="675"/>
      <c r="D1" s="27"/>
      <c r="E1" s="27"/>
    </row>
    <row r="2" spans="1:10" s="26" customFormat="1" ht="15.75">
      <c r="A2" s="513" t="s">
        <v>517</v>
      </c>
      <c r="B2" s="513"/>
      <c r="C2" s="513"/>
      <c r="D2" s="67"/>
      <c r="E2" s="67"/>
    </row>
    <row r="3" spans="1:10" s="26" customFormat="1" ht="15.75">
      <c r="A3" s="513" t="str">
        <f>"на "&amp;'обща информация'!G8&amp;", гр. "&amp;'обща информация'!G9</f>
        <v>на "ВОДОСНАБДЯВАНЕ И КАНАЛИЗАЦИЯ" ЕООД, гр. ХАСКОВО</v>
      </c>
      <c r="B3" s="513"/>
      <c r="C3" s="513"/>
      <c r="D3" s="67"/>
      <c r="E3" s="67"/>
      <c r="F3" s="67"/>
      <c r="G3" s="67"/>
    </row>
    <row r="4" spans="1:10" s="26" customFormat="1" ht="15" customHeight="1">
      <c r="A4" s="513" t="str">
        <f>"ЕИК по БУЛСТАТ: " &amp;'обща информация'!G10</f>
        <v>ЕИК по БУЛСТАТ: 126004284</v>
      </c>
      <c r="B4" s="513"/>
      <c r="C4" s="513"/>
      <c r="D4" s="67"/>
      <c r="E4" s="67"/>
      <c r="F4" s="67"/>
      <c r="G4" s="67"/>
      <c r="H4" s="67"/>
      <c r="I4" s="67"/>
      <c r="J4" s="67"/>
    </row>
    <row r="5" spans="1:10" s="26" customFormat="1" ht="15" customHeight="1">
      <c r="A5" s="513" t="str">
        <f>"към: " &amp;'обща информация'!G12</f>
        <v>към: 31.03.2020 г.</v>
      </c>
      <c r="B5" s="513"/>
      <c r="C5" s="513"/>
      <c r="D5" s="67"/>
      <c r="E5" s="67"/>
      <c r="F5" s="67"/>
      <c r="G5" s="67"/>
      <c r="H5" s="67"/>
      <c r="I5" s="67"/>
      <c r="J5" s="67"/>
    </row>
    <row r="6" spans="1:10" s="26" customFormat="1" ht="16.5" thickBot="1"/>
    <row r="7" spans="1:10" s="68" customFormat="1" ht="48" customHeight="1" thickBot="1">
      <c r="A7" s="424" t="s">
        <v>180</v>
      </c>
      <c r="B7" s="425" t="s">
        <v>219</v>
      </c>
      <c r="C7" s="426" t="s">
        <v>311</v>
      </c>
    </row>
    <row r="8" spans="1:10" s="69" customFormat="1" ht="15">
      <c r="A8" s="422" t="s">
        <v>213</v>
      </c>
      <c r="B8" s="423">
        <f>SUM(B9:B10)</f>
        <v>2996</v>
      </c>
      <c r="C8" s="423">
        <f>SUM(C10)</f>
        <v>0</v>
      </c>
    </row>
    <row r="9" spans="1:10" s="69" customFormat="1" ht="15">
      <c r="A9" s="91" t="s">
        <v>82</v>
      </c>
      <c r="B9" s="77">
        <f>B12+B15</f>
        <v>2996</v>
      </c>
      <c r="C9" s="38"/>
    </row>
    <row r="10" spans="1:10" s="69" customFormat="1" ht="15">
      <c r="A10" s="91" t="s">
        <v>181</v>
      </c>
      <c r="B10" s="77">
        <f>B13+B16</f>
        <v>0</v>
      </c>
      <c r="C10" s="77">
        <f>C13+C16</f>
        <v>0</v>
      </c>
    </row>
    <row r="11" spans="1:10" s="69" customFormat="1" ht="15">
      <c r="A11" s="76" t="s">
        <v>186</v>
      </c>
      <c r="B11" s="75">
        <f>SUM(B12:B13)</f>
        <v>2996</v>
      </c>
      <c r="C11" s="75">
        <f>SUM(C13)</f>
        <v>0</v>
      </c>
    </row>
    <row r="12" spans="1:10" s="69" customFormat="1" ht="15">
      <c r="A12" s="91" t="s">
        <v>82</v>
      </c>
      <c r="B12" s="78">
        <v>2996</v>
      </c>
      <c r="C12" s="38"/>
    </row>
    <row r="13" spans="1:10" s="69" customFormat="1" ht="15">
      <c r="A13" s="91" t="s">
        <v>181</v>
      </c>
      <c r="B13" s="78">
        <v>0</v>
      </c>
      <c r="C13" s="78"/>
    </row>
    <row r="14" spans="1:10" s="69" customFormat="1" ht="15">
      <c r="A14" s="76" t="s">
        <v>184</v>
      </c>
      <c r="B14" s="75">
        <f>SUM(B15:B16)</f>
        <v>0</v>
      </c>
      <c r="C14" s="75">
        <f>SUM(C16)</f>
        <v>0</v>
      </c>
    </row>
    <row r="15" spans="1:10" s="69" customFormat="1" ht="15">
      <c r="A15" s="91" t="s">
        <v>82</v>
      </c>
      <c r="B15" s="78">
        <v>0</v>
      </c>
      <c r="C15" s="38"/>
    </row>
    <row r="16" spans="1:10" s="69" customFormat="1" ht="15.75" thickBot="1">
      <c r="A16" s="427" t="s">
        <v>181</v>
      </c>
      <c r="B16" s="428">
        <v>0</v>
      </c>
      <c r="C16" s="428"/>
    </row>
    <row r="17" spans="1:4" s="68" customFormat="1" ht="39" thickBot="1">
      <c r="A17" s="429" t="s">
        <v>202</v>
      </c>
      <c r="B17" s="425" t="s">
        <v>503</v>
      </c>
      <c r="C17" s="426" t="s">
        <v>272</v>
      </c>
    </row>
    <row r="18" spans="1:4" s="68" customFormat="1" ht="15">
      <c r="A18" s="422" t="s">
        <v>182</v>
      </c>
      <c r="B18" s="422">
        <f>SUM(B19:B21)</f>
        <v>1303</v>
      </c>
      <c r="C18" s="422">
        <f>SUM(C19:C21)</f>
        <v>2516</v>
      </c>
    </row>
    <row r="19" spans="1:4" s="69" customFormat="1" ht="15">
      <c r="A19" s="76" t="s">
        <v>183</v>
      </c>
      <c r="B19" s="79">
        <v>1303</v>
      </c>
      <c r="C19" s="79">
        <v>2516</v>
      </c>
    </row>
    <row r="20" spans="1:4" s="70" customFormat="1" ht="15">
      <c r="A20" s="76" t="s">
        <v>184</v>
      </c>
      <c r="B20" s="80">
        <v>0</v>
      </c>
      <c r="C20" s="80">
        <v>0</v>
      </c>
    </row>
    <row r="21" spans="1:4" s="71" customFormat="1" ht="14.25">
      <c r="A21" s="90" t="s">
        <v>185</v>
      </c>
      <c r="B21" s="79">
        <v>0</v>
      </c>
      <c r="C21" s="79">
        <v>0</v>
      </c>
    </row>
    <row r="22" spans="1:4" s="70" customFormat="1" ht="15">
      <c r="A22" s="81" t="s">
        <v>504</v>
      </c>
      <c r="B22" s="82">
        <v>1054</v>
      </c>
      <c r="C22" s="82">
        <v>116</v>
      </c>
    </row>
    <row r="23" spans="1:4" s="70" customFormat="1" ht="15">
      <c r="A23" s="74" t="s">
        <v>505</v>
      </c>
      <c r="B23" s="74">
        <f>SUM(B24:B25)</f>
        <v>794</v>
      </c>
      <c r="C23" s="74">
        <f>SUM(C24:C25)</f>
        <v>351</v>
      </c>
    </row>
    <row r="24" spans="1:4" s="69" customFormat="1" ht="15">
      <c r="A24" s="76" t="s">
        <v>506</v>
      </c>
      <c r="B24" s="79">
        <v>751</v>
      </c>
      <c r="C24" s="79">
        <v>323</v>
      </c>
    </row>
    <row r="25" spans="1:4" s="69" customFormat="1" ht="15">
      <c r="A25" s="92" t="s">
        <v>507</v>
      </c>
      <c r="B25" s="76">
        <f>SUM(B26:B28)</f>
        <v>43</v>
      </c>
      <c r="C25" s="76">
        <f t="shared" ref="C25" si="0">SUM(C26:C28)</f>
        <v>28</v>
      </c>
    </row>
    <row r="26" spans="1:4" s="69" customFormat="1" ht="15">
      <c r="A26" s="83" t="s">
        <v>84</v>
      </c>
      <c r="B26" s="79">
        <v>29</v>
      </c>
      <c r="C26" s="79">
        <v>16</v>
      </c>
    </row>
    <row r="27" spans="1:4" s="69" customFormat="1" ht="15">
      <c r="A27" s="83" t="s">
        <v>85</v>
      </c>
      <c r="B27" s="79">
        <v>0</v>
      </c>
      <c r="C27" s="79">
        <v>0</v>
      </c>
    </row>
    <row r="28" spans="1:4" s="69" customFormat="1" ht="15">
      <c r="A28" s="83" t="s">
        <v>86</v>
      </c>
      <c r="B28" s="79">
        <v>14</v>
      </c>
      <c r="C28" s="79">
        <v>12</v>
      </c>
    </row>
    <row r="29" spans="1:4" s="69" customFormat="1" ht="15">
      <c r="A29" s="75" t="s">
        <v>83</v>
      </c>
      <c r="B29" s="38"/>
      <c r="C29" s="74">
        <f>C18+C22+C23</f>
        <v>2983</v>
      </c>
    </row>
    <row r="30" spans="1:4" s="70" customFormat="1" ht="15"/>
    <row r="31" spans="1:4" s="70" customFormat="1" ht="15.75">
      <c r="A31" s="4" t="str">
        <f>'обща информация'!$B$39</f>
        <v>Дата: 24.04.2020 г.</v>
      </c>
    </row>
    <row r="32" spans="1:4" s="1" customFormat="1" ht="15.75">
      <c r="B32" s="5" t="str">
        <f>'обща информация'!$H$39</f>
        <v>Главен счетоводител:</v>
      </c>
      <c r="C32" s="6" t="s">
        <v>525</v>
      </c>
      <c r="D32" s="6"/>
    </row>
    <row r="33" spans="1:5" s="1" customFormat="1" ht="15.75">
      <c r="B33" s="7" t="str">
        <f>'обща информация'!$H$40</f>
        <v>Снежана Маркова</v>
      </c>
      <c r="C33" s="659" t="s">
        <v>29</v>
      </c>
      <c r="D33" s="659"/>
    </row>
    <row r="34" spans="1:5" s="1" customFormat="1" ht="15.75">
      <c r="B34" s="10"/>
      <c r="C34" s="10"/>
      <c r="D34" s="10"/>
    </row>
    <row r="35" spans="1:5" s="1" customFormat="1" ht="15.75">
      <c r="B35" s="10"/>
      <c r="C35" s="10"/>
      <c r="D35" s="10"/>
    </row>
    <row r="36" spans="1:5" s="1" customFormat="1" ht="15.75">
      <c r="B36" s="226" t="str">
        <f>'обща информация'!$H$42</f>
        <v>Управител/изп.директор</v>
      </c>
      <c r="C36" s="12" t="s">
        <v>524</v>
      </c>
      <c r="D36" s="10"/>
    </row>
    <row r="37" spans="1:5" s="1" customFormat="1" ht="15.75">
      <c r="B37" s="7" t="str">
        <f>'обща информация'!$H$43</f>
        <v>инж. Тодор Марков</v>
      </c>
      <c r="C37" s="674" t="s">
        <v>31</v>
      </c>
      <c r="D37" s="674"/>
      <c r="E37" s="13"/>
    </row>
    <row r="38" spans="1:5" s="70" customFormat="1" ht="15">
      <c r="A38" s="72"/>
    </row>
  </sheetData>
  <mergeCells count="7">
    <mergeCell ref="C33:D33"/>
    <mergeCell ref="C37:D37"/>
    <mergeCell ref="A5:C5"/>
    <mergeCell ref="A1:C1"/>
    <mergeCell ref="A2:C2"/>
    <mergeCell ref="A3:C3"/>
    <mergeCell ref="A4:C4"/>
  </mergeCells>
  <pageMargins left="0.74" right="0.35433070866141736" top="0.62" bottom="0.39370078740157483" header="0.11811023622047245" footer="0.11811023622047245"/>
  <pageSetup paperSize="9" scale="91" orientation="portrait" horizontalDpi="4294967295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RowHeight="15.75"/>
  <cols>
    <col min="1" max="1" width="9.7109375" style="26" customWidth="1"/>
    <col min="2" max="2" width="10.140625" style="26" customWidth="1"/>
    <col min="3" max="3" width="10.42578125" style="26" customWidth="1"/>
    <col min="4" max="4" width="9.5703125" style="26" customWidth="1"/>
    <col min="5" max="5" width="9.85546875" style="26" customWidth="1"/>
    <col min="6" max="6" width="7.28515625" style="26" customWidth="1"/>
    <col min="7" max="7" width="8.5703125" style="26" customWidth="1"/>
    <col min="8" max="8" width="8.42578125" style="26" customWidth="1"/>
    <col min="9" max="10" width="8.7109375" style="26" customWidth="1"/>
    <col min="11" max="11" width="12.7109375" style="26" customWidth="1"/>
    <col min="12" max="12" width="12.140625" style="26" customWidth="1"/>
    <col min="13" max="13" width="14.42578125" style="26" customWidth="1"/>
    <col min="14" max="17" width="10.7109375" style="26" customWidth="1"/>
    <col min="18" max="18" width="10.28515625" style="26" customWidth="1"/>
    <col min="19" max="19" width="10" style="26" customWidth="1"/>
    <col min="20" max="21" width="7.5703125" style="26" customWidth="1"/>
    <col min="22" max="22" width="9.5703125" style="26" customWidth="1"/>
    <col min="23" max="23" width="8.85546875" style="26" customWidth="1"/>
    <col min="24" max="24" width="7.5703125" style="26" customWidth="1"/>
    <col min="25" max="26" width="7.7109375" style="26" customWidth="1"/>
    <col min="27" max="27" width="5.7109375" style="26" customWidth="1"/>
    <col min="28" max="28" width="8.7109375" style="26" customWidth="1"/>
    <col min="29" max="16384" width="9.140625" style="26"/>
  </cols>
  <sheetData>
    <row r="1" spans="1:28">
      <c r="A1" s="691" t="s">
        <v>187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97"/>
      <c r="Y1" s="97"/>
      <c r="Z1" s="97"/>
    </row>
    <row r="2" spans="1:28" ht="18.75">
      <c r="A2" s="692" t="s">
        <v>136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3"/>
      <c r="Y2" s="63"/>
      <c r="Z2" s="63"/>
      <c r="AA2" s="63"/>
      <c r="AB2" s="63"/>
    </row>
    <row r="3" spans="1:28" ht="15.75" customHeight="1">
      <c r="A3" s="693" t="s">
        <v>304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3"/>
      <c r="Y3" s="63"/>
      <c r="Z3" s="63"/>
      <c r="AA3" s="63"/>
      <c r="AB3" s="63"/>
    </row>
    <row r="4" spans="1:28" ht="15.75" customHeight="1">
      <c r="A4" s="693" t="s">
        <v>305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3"/>
      <c r="Y4" s="63"/>
      <c r="Z4" s="63"/>
      <c r="AA4" s="63"/>
      <c r="AB4" s="63"/>
    </row>
    <row r="5" spans="1:28" ht="15.75" customHeight="1">
      <c r="A5" s="693" t="s">
        <v>306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3"/>
      <c r="Y5" s="63"/>
      <c r="Z5" s="63"/>
      <c r="AA5" s="63"/>
      <c r="AB5" s="63"/>
    </row>
    <row r="6" spans="1:28" ht="15.75" customHeight="1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s="27" customFormat="1" ht="24.75" customHeight="1" thickBot="1">
      <c r="A7" s="694" t="s">
        <v>135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6"/>
    </row>
    <row r="8" spans="1:28" s="37" customFormat="1" ht="26.25" customHeight="1">
      <c r="A8" s="715" t="s">
        <v>134</v>
      </c>
      <c r="B8" s="700" t="s">
        <v>133</v>
      </c>
      <c r="C8" s="715" t="s">
        <v>132</v>
      </c>
      <c r="D8" s="677" t="s">
        <v>131</v>
      </c>
      <c r="E8" s="715" t="s">
        <v>130</v>
      </c>
      <c r="F8" s="697" t="s">
        <v>129</v>
      </c>
      <c r="G8" s="677" t="s">
        <v>128</v>
      </c>
      <c r="H8" s="683" t="s">
        <v>127</v>
      </c>
      <c r="I8" s="684"/>
      <c r="J8" s="684"/>
      <c r="K8" s="684"/>
      <c r="L8" s="684"/>
      <c r="M8" s="685"/>
      <c r="N8" s="707" t="s">
        <v>126</v>
      </c>
      <c r="O8" s="680" t="s">
        <v>125</v>
      </c>
      <c r="P8" s="707" t="s">
        <v>124</v>
      </c>
      <c r="Q8" s="718" t="s">
        <v>123</v>
      </c>
    </row>
    <row r="9" spans="1:28" s="37" customFormat="1" ht="17.25" customHeight="1">
      <c r="A9" s="716"/>
      <c r="B9" s="705"/>
      <c r="C9" s="716"/>
      <c r="D9" s="678"/>
      <c r="E9" s="716"/>
      <c r="F9" s="726"/>
      <c r="G9" s="710"/>
      <c r="H9" s="712" t="s">
        <v>122</v>
      </c>
      <c r="I9" s="686" t="s">
        <v>121</v>
      </c>
      <c r="J9" s="686" t="s">
        <v>120</v>
      </c>
      <c r="K9" s="686" t="s">
        <v>119</v>
      </c>
      <c r="L9" s="723" t="s">
        <v>118</v>
      </c>
      <c r="M9" s="702" t="s">
        <v>117</v>
      </c>
      <c r="N9" s="708"/>
      <c r="O9" s="681"/>
      <c r="P9" s="708"/>
      <c r="Q9" s="719"/>
    </row>
    <row r="10" spans="1:28" s="37" customFormat="1" ht="37.5" customHeight="1">
      <c r="A10" s="716"/>
      <c r="B10" s="705"/>
      <c r="C10" s="716"/>
      <c r="D10" s="678"/>
      <c r="E10" s="716"/>
      <c r="F10" s="726"/>
      <c r="G10" s="710"/>
      <c r="H10" s="713"/>
      <c r="I10" s="687"/>
      <c r="J10" s="687"/>
      <c r="K10" s="687"/>
      <c r="L10" s="724"/>
      <c r="M10" s="703"/>
      <c r="N10" s="708"/>
      <c r="O10" s="681"/>
      <c r="P10" s="708"/>
      <c r="Q10" s="719"/>
    </row>
    <row r="11" spans="1:28" s="36" customFormat="1" ht="65.25" customHeight="1" thickBot="1">
      <c r="A11" s="717"/>
      <c r="B11" s="706"/>
      <c r="C11" s="717"/>
      <c r="D11" s="679"/>
      <c r="E11" s="717"/>
      <c r="F11" s="727"/>
      <c r="G11" s="711"/>
      <c r="H11" s="714"/>
      <c r="I11" s="688"/>
      <c r="J11" s="688"/>
      <c r="K11" s="688"/>
      <c r="L11" s="725"/>
      <c r="M11" s="704"/>
      <c r="N11" s="709"/>
      <c r="O11" s="682"/>
      <c r="P11" s="709"/>
      <c r="Q11" s="720"/>
    </row>
    <row r="12" spans="1:28" s="36" customFormat="1" ht="13.5" thickBot="1">
      <c r="A12" s="111" t="e">
        <f>'1.2.ОПР за тримесечие'!#REF!</f>
        <v>#REF!</v>
      </c>
      <c r="B12" s="112" t="e">
        <f>'1.2.ОПР за тримесечие'!#REF!</f>
        <v>#REF!</v>
      </c>
      <c r="C12" s="111" t="e">
        <f>A12-B12</f>
        <v>#REF!</v>
      </c>
      <c r="D12" s="112" t="e">
        <f>'1.1.Счетоводен баланс'!#REF!</f>
        <v>#REF!</v>
      </c>
      <c r="E12" s="111" t="e">
        <f>'1.2.ОПР за тримесечие'!#REF!</f>
        <v>#REF!</v>
      </c>
      <c r="F12" s="110" t="e">
        <f>'1.1.Счетоводен баланс'!#REF!</f>
        <v>#REF!</v>
      </c>
      <c r="G12" s="109" t="e">
        <f>(1.2*('1.2.ОПР за тримесечие'!#REF!+'1.2.ОПР за тримесечие'!#REF!)-('1.1.Счетоводен баланс'!#REF!-'1.1.Счетоводен баланс'!#REF!))/(1.2*('1.2.ОПР за тримесечие'!#REF!+'1.2.ОПР за тримесечие'!#REF!)+'1.1.Счетоводен баланс'!#REF!)</f>
        <v>#REF!</v>
      </c>
      <c r="H12" s="56"/>
      <c r="I12" s="55"/>
      <c r="J12" s="55"/>
      <c r="K12" s="55"/>
      <c r="L12" s="55"/>
      <c r="M12" s="108">
        <f>SUM(H12:L12)</f>
        <v>0</v>
      </c>
      <c r="N12" s="57"/>
      <c r="O12" s="107">
        <f>M12+N12</f>
        <v>0</v>
      </c>
      <c r="P12" s="57"/>
      <c r="Q12" s="58"/>
    </row>
    <row r="13" spans="1:28" s="36" customFormat="1" ht="20.100000000000001" customHeight="1">
      <c r="A13" s="34"/>
      <c r="B13" s="34"/>
      <c r="C13" s="34"/>
      <c r="D13" s="34"/>
      <c r="E13" s="34"/>
      <c r="F13" s="34"/>
      <c r="G13" s="28"/>
      <c r="H13" s="28"/>
      <c r="I13" s="28"/>
      <c r="J13" s="33"/>
      <c r="K13" s="28"/>
      <c r="L13" s="32"/>
      <c r="M13" s="34"/>
      <c r="N13" s="34"/>
      <c r="O13" s="34"/>
      <c r="P13" s="34"/>
      <c r="Q13" s="34"/>
      <c r="R13" s="35"/>
      <c r="S13" s="34"/>
      <c r="T13" s="34"/>
      <c r="U13" s="34"/>
      <c r="V13" s="34"/>
      <c r="W13" s="34"/>
      <c r="X13" s="34"/>
      <c r="Y13" s="34"/>
      <c r="Z13" s="34"/>
      <c r="AA13" s="34"/>
    </row>
    <row r="14" spans="1:28" s="59" customFormat="1" thickBot="1">
      <c r="A14" s="28"/>
      <c r="B14" s="28"/>
      <c r="C14" s="28"/>
      <c r="D14" s="28"/>
      <c r="E14" s="28"/>
      <c r="F14" s="28"/>
      <c r="G14" s="28"/>
      <c r="H14" s="28"/>
      <c r="I14" s="28"/>
      <c r="J14" s="30"/>
      <c r="K14" s="28"/>
      <c r="L14" s="32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8" s="59" customFormat="1" ht="24.95" customHeight="1" thickBot="1">
      <c r="A15" s="94" t="s">
        <v>116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</row>
    <row r="16" spans="1:28" s="60" customFormat="1" ht="210" customHeight="1">
      <c r="A16" s="697" t="s">
        <v>115</v>
      </c>
      <c r="B16" s="721"/>
      <c r="C16" s="697" t="s">
        <v>114</v>
      </c>
      <c r="D16" s="722"/>
      <c r="E16" s="698"/>
      <c r="F16" s="699" t="s">
        <v>150</v>
      </c>
      <c r="G16" s="700"/>
      <c r="H16" s="701"/>
      <c r="I16" s="689" t="s">
        <v>113</v>
      </c>
      <c r="J16" s="689" t="s">
        <v>146</v>
      </c>
      <c r="K16" s="699" t="s">
        <v>112</v>
      </c>
      <c r="L16" s="700"/>
      <c r="M16" s="701"/>
      <c r="N16" s="699" t="s">
        <v>159</v>
      </c>
      <c r="O16" s="701"/>
      <c r="P16" s="699" t="s">
        <v>157</v>
      </c>
      <c r="Q16" s="700"/>
      <c r="R16" s="697" t="s">
        <v>154</v>
      </c>
      <c r="S16" s="698"/>
      <c r="T16" s="689" t="s">
        <v>111</v>
      </c>
      <c r="U16" s="689" t="s">
        <v>110</v>
      </c>
      <c r="V16" s="689" t="s">
        <v>109</v>
      </c>
    </row>
    <row r="17" spans="1:22" s="59" customFormat="1" ht="63.75" thickBot="1">
      <c r="A17" s="44" t="s">
        <v>144</v>
      </c>
      <c r="B17" s="45" t="s">
        <v>145</v>
      </c>
      <c r="C17" s="44" t="s">
        <v>149</v>
      </c>
      <c r="D17" s="46" t="s">
        <v>147</v>
      </c>
      <c r="E17" s="45" t="s">
        <v>148</v>
      </c>
      <c r="F17" s="44" t="s">
        <v>151</v>
      </c>
      <c r="G17" s="46" t="s">
        <v>152</v>
      </c>
      <c r="H17" s="45" t="s">
        <v>153</v>
      </c>
      <c r="I17" s="690"/>
      <c r="J17" s="690"/>
      <c r="K17" s="47" t="s">
        <v>84</v>
      </c>
      <c r="L17" s="44" t="s">
        <v>85</v>
      </c>
      <c r="M17" s="48" t="s">
        <v>86</v>
      </c>
      <c r="N17" s="44" t="s">
        <v>158</v>
      </c>
      <c r="O17" s="45" t="s">
        <v>160</v>
      </c>
      <c r="P17" s="44" t="s">
        <v>158</v>
      </c>
      <c r="Q17" s="49" t="s">
        <v>160</v>
      </c>
      <c r="R17" s="44" t="s">
        <v>155</v>
      </c>
      <c r="S17" s="45" t="s">
        <v>156</v>
      </c>
      <c r="T17" s="690"/>
      <c r="U17" s="690"/>
      <c r="V17" s="690"/>
    </row>
    <row r="18" spans="1:22" s="59" customFormat="1" ht="13.5" thickBot="1">
      <c r="A18" s="106">
        <v>0</v>
      </c>
      <c r="B18" s="105">
        <v>0</v>
      </c>
      <c r="C18" s="104">
        <v>0</v>
      </c>
      <c r="D18" s="103">
        <v>0</v>
      </c>
      <c r="E18" s="102">
        <v>0</v>
      </c>
      <c r="F18" s="50"/>
      <c r="G18" s="51"/>
      <c r="H18" s="52"/>
      <c r="I18" s="113">
        <v>0</v>
      </c>
      <c r="J18" s="114">
        <v>0</v>
      </c>
      <c r="K18" s="115">
        <v>0</v>
      </c>
      <c r="L18" s="104">
        <v>0</v>
      </c>
      <c r="M18" s="102">
        <v>0</v>
      </c>
      <c r="N18" s="53"/>
      <c r="O18" s="52"/>
      <c r="P18" s="53"/>
      <c r="Q18" s="54"/>
      <c r="R18" s="53"/>
      <c r="S18" s="61"/>
      <c r="T18" s="62"/>
      <c r="U18" s="62"/>
      <c r="V18" s="62"/>
    </row>
    <row r="19" spans="1:22">
      <c r="A19" s="28"/>
      <c r="B19" s="28"/>
      <c r="C19" s="28"/>
      <c r="D19" s="28"/>
      <c r="E19" s="28"/>
      <c r="F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>
      <c r="A20" s="28"/>
      <c r="B20" s="28"/>
      <c r="C20" s="28"/>
      <c r="D20" s="28"/>
      <c r="E20" s="28"/>
      <c r="F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>
      <c r="A21" s="31"/>
      <c r="B21" s="30"/>
      <c r="C21" s="28"/>
      <c r="D21" s="28"/>
    </row>
    <row r="22" spans="1:22">
      <c r="A22" s="676"/>
      <c r="B22" s="676"/>
      <c r="C22" s="29"/>
      <c r="D22" s="29"/>
    </row>
    <row r="23" spans="1:22">
      <c r="A23" s="28"/>
      <c r="B23" s="28"/>
      <c r="C23" s="27"/>
      <c r="D23" s="27"/>
    </row>
    <row r="24" spans="1:22">
      <c r="A24" s="28"/>
      <c r="B24" s="28"/>
      <c r="C24" s="27"/>
      <c r="D24" s="27"/>
    </row>
    <row r="25" spans="1:22">
      <c r="C25" s="4" t="s">
        <v>307</v>
      </c>
      <c r="O25" s="93" t="s">
        <v>15</v>
      </c>
      <c r="P25" s="6" t="s">
        <v>28</v>
      </c>
    </row>
    <row r="26" spans="1:22">
      <c r="O26" s="7"/>
      <c r="P26" s="8" t="s">
        <v>29</v>
      </c>
    </row>
    <row r="27" spans="1:22">
      <c r="O27" s="10"/>
      <c r="P27" s="10"/>
    </row>
    <row r="28" spans="1:22">
      <c r="O28" s="10"/>
      <c r="P28" s="10"/>
    </row>
    <row r="29" spans="1:22">
      <c r="O29" s="11" t="s">
        <v>308</v>
      </c>
      <c r="P29" s="12" t="s">
        <v>30</v>
      </c>
    </row>
    <row r="30" spans="1:22">
      <c r="O30" s="7"/>
      <c r="P30" s="8" t="s">
        <v>31</v>
      </c>
    </row>
  </sheetData>
  <mergeCells count="37">
    <mergeCell ref="Q8:Q11"/>
    <mergeCell ref="A16:B16"/>
    <mergeCell ref="C16:E16"/>
    <mergeCell ref="A8:A11"/>
    <mergeCell ref="P8:P11"/>
    <mergeCell ref="J9:J11"/>
    <mergeCell ref="E8:E11"/>
    <mergeCell ref="L9:L11"/>
    <mergeCell ref="F8:F11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A1:W1"/>
    <mergeCell ref="A2:W2"/>
    <mergeCell ref="A3:W3"/>
    <mergeCell ref="A4:W4"/>
    <mergeCell ref="A5:W5"/>
    <mergeCell ref="A22:B22"/>
    <mergeCell ref="D8:D11"/>
    <mergeCell ref="O8:O11"/>
    <mergeCell ref="H8:M8"/>
    <mergeCell ref="K9:K11"/>
    <mergeCell ref="J16:J17"/>
    <mergeCell ref="I16:I17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U45"/>
  <sheetViews>
    <sheetView zoomScale="130" zoomScaleNormal="130" zoomScaleSheetLayoutView="90" workbookViewId="0">
      <selection activeCell="G15" sqref="G15"/>
    </sheetView>
  </sheetViews>
  <sheetFormatPr defaultRowHeight="15"/>
  <cols>
    <col min="1" max="1" width="21.85546875" customWidth="1"/>
    <col min="2" max="2" width="25.140625" customWidth="1"/>
    <col min="3" max="3" width="10" bestFit="1" customWidth="1"/>
    <col min="4" max="4" width="2.85546875" customWidth="1"/>
    <col min="5" max="5" width="28.5703125" customWidth="1"/>
    <col min="6" max="6" width="22.85546875" customWidth="1"/>
  </cols>
  <sheetData>
    <row r="1" spans="1:21" ht="15.75">
      <c r="A1" s="691" t="s">
        <v>294</v>
      </c>
      <c r="B1" s="691"/>
      <c r="C1" s="691"/>
      <c r="D1" s="691"/>
      <c r="E1" s="691"/>
      <c r="F1" s="691"/>
      <c r="G1" s="69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.75">
      <c r="A2" s="733" t="s">
        <v>527</v>
      </c>
      <c r="B2" s="733"/>
      <c r="C2" s="733"/>
      <c r="D2" s="733"/>
      <c r="E2" s="733"/>
      <c r="F2" s="733"/>
      <c r="G2" s="73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5.75">
      <c r="A3" s="693" t="str">
        <f>"на "&amp;'обща информация'!$G$8&amp;", гр. "&amp;'обща информация'!$G$9</f>
        <v>на "ВОДОСНАБДЯВАНЕ И КАНАЛИЗАЦИЯ" ЕООД, гр. ХАСКОВО</v>
      </c>
      <c r="B3" s="693"/>
      <c r="C3" s="693"/>
      <c r="D3" s="693"/>
      <c r="E3" s="693"/>
      <c r="F3" s="693"/>
      <c r="G3" s="69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>
      <c r="A4" s="693" t="str">
        <f>"ЕИК по БУЛСТАТ: " &amp;'обща информация'!G10</f>
        <v>ЕИК по БУЛСТАТ: 126004284</v>
      </c>
      <c r="B4" s="693"/>
      <c r="C4" s="693"/>
      <c r="D4" s="693"/>
      <c r="E4" s="693"/>
      <c r="F4" s="693"/>
      <c r="G4" s="69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>
      <c r="A5" s="693" t="str">
        <f>"КЪМ: " &amp;'обща информация'!G12</f>
        <v>КЪМ: 31.03.2020 г.</v>
      </c>
      <c r="B5" s="693"/>
      <c r="C5" s="693"/>
      <c r="D5" s="693"/>
      <c r="E5" s="693"/>
      <c r="F5" s="693"/>
      <c r="G5" s="69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7" spans="1:21" ht="36" customHeight="1">
      <c r="A7" s="734" t="s">
        <v>189</v>
      </c>
      <c r="B7" s="735"/>
      <c r="C7" s="736"/>
      <c r="E7" s="732" t="s">
        <v>188</v>
      </c>
      <c r="F7" s="732"/>
      <c r="G7" s="732"/>
    </row>
    <row r="8" spans="1:21" s="130" customFormat="1" ht="20.100000000000001" customHeight="1">
      <c r="A8" s="730" t="s">
        <v>245</v>
      </c>
      <c r="B8" s="731"/>
      <c r="C8" s="461">
        <f>'1.2.ОПР за тримесечие'!C84</f>
        <v>3169</v>
      </c>
      <c r="E8" s="737" t="s">
        <v>510</v>
      </c>
      <c r="F8" s="116" t="s">
        <v>144</v>
      </c>
      <c r="G8" s="457">
        <f>'3 Кол-ва '!B11</f>
        <v>2996</v>
      </c>
    </row>
    <row r="9" spans="1:21" s="130" customFormat="1" ht="20.100000000000001" customHeight="1">
      <c r="A9" s="730" t="s">
        <v>246</v>
      </c>
      <c r="B9" s="731"/>
      <c r="C9" s="461">
        <f>'1.2.ОПР за тримесечие'!C41</f>
        <v>3672</v>
      </c>
      <c r="E9" s="737"/>
      <c r="F9" s="116" t="s">
        <v>145</v>
      </c>
      <c r="G9" s="458">
        <f>'3 Кол-ва '!B14</f>
        <v>0</v>
      </c>
    </row>
    <row r="10" spans="1:21" s="130" customFormat="1" ht="20.100000000000001" customHeight="1">
      <c r="A10" s="730" t="s">
        <v>214</v>
      </c>
      <c r="B10" s="731"/>
      <c r="C10" s="461">
        <f>C8-C9</f>
        <v>-503</v>
      </c>
      <c r="E10" s="737" t="s">
        <v>511</v>
      </c>
      <c r="F10" s="738" t="s">
        <v>149</v>
      </c>
      <c r="G10" s="728">
        <f>'3 Кол-ва '!B19</f>
        <v>1303</v>
      </c>
    </row>
    <row r="11" spans="1:21" s="130" customFormat="1" ht="20.100000000000001" customHeight="1">
      <c r="A11" s="730" t="s">
        <v>221</v>
      </c>
      <c r="B11" s="731"/>
      <c r="C11" s="461">
        <f>'1.1.Счетоводен баланс'!C119</f>
        <v>150</v>
      </c>
      <c r="E11" s="737"/>
      <c r="F11" s="739"/>
      <c r="G11" s="729"/>
    </row>
    <row r="12" spans="1:21" s="130" customFormat="1" ht="20.100000000000001" customHeight="1">
      <c r="A12" s="730" t="s">
        <v>197</v>
      </c>
      <c r="B12" s="731"/>
      <c r="C12" s="461">
        <f>'1.1.Счетоводен баланс'!C45</f>
        <v>3873</v>
      </c>
      <c r="E12" s="737"/>
      <c r="F12" s="116" t="s">
        <v>145</v>
      </c>
      <c r="G12" s="458">
        <f>'3 Кол-ва '!B20</f>
        <v>0</v>
      </c>
    </row>
    <row r="13" spans="1:21" s="130" customFormat="1" ht="27.75" customHeight="1">
      <c r="A13" s="730" t="s">
        <v>198</v>
      </c>
      <c r="B13" s="731"/>
      <c r="C13" s="461">
        <f>'1.2.ОПР за тримесечие'!C24</f>
        <v>74</v>
      </c>
      <c r="E13" s="737"/>
      <c r="F13" s="116" t="s">
        <v>147</v>
      </c>
      <c r="G13" s="458">
        <f>'3 Кол-ва '!B21</f>
        <v>0</v>
      </c>
    </row>
    <row r="14" spans="1:21" s="130" customFormat="1" ht="20.100000000000001" customHeight="1">
      <c r="A14" s="730" t="s">
        <v>199</v>
      </c>
      <c r="B14" s="731"/>
      <c r="C14" s="461">
        <f>'1.1.Счетоводен баланс'!C65</f>
        <v>3733</v>
      </c>
      <c r="E14" s="743" t="s">
        <v>312</v>
      </c>
      <c r="F14" s="116" t="s">
        <v>149</v>
      </c>
      <c r="G14" s="494">
        <v>0.56499999999999995</v>
      </c>
    </row>
    <row r="15" spans="1:21" s="130" customFormat="1" ht="23.25" customHeight="1">
      <c r="A15" s="740" t="s">
        <v>215</v>
      </c>
      <c r="B15" s="98" t="s">
        <v>499</v>
      </c>
      <c r="C15" s="462">
        <f>'1.2.ОПР за тримесечие'!C54</f>
        <v>3081</v>
      </c>
      <c r="E15" s="744"/>
      <c r="F15" s="116" t="s">
        <v>145</v>
      </c>
      <c r="G15" s="459">
        <v>0</v>
      </c>
    </row>
    <row r="16" spans="1:21" s="130" customFormat="1" ht="20.100000000000001" customHeight="1">
      <c r="A16" s="741"/>
      <c r="B16" s="98" t="s">
        <v>500</v>
      </c>
      <c r="C16" s="462">
        <f>'1.2.ОПР за тримесечие'!C65</f>
        <v>46</v>
      </c>
      <c r="E16" s="745"/>
      <c r="F16" s="116" t="s">
        <v>147</v>
      </c>
      <c r="G16" s="459">
        <v>0</v>
      </c>
    </row>
    <row r="17" spans="1:7" s="130" customFormat="1" ht="20.100000000000001" customHeight="1">
      <c r="A17" s="741"/>
      <c r="B17" s="98" t="s">
        <v>501</v>
      </c>
      <c r="C17" s="462">
        <f>'1.2.ОПР за тримесечие'!C67</f>
        <v>0</v>
      </c>
      <c r="E17" s="737" t="s">
        <v>512</v>
      </c>
      <c r="F17" s="753" t="s">
        <v>200</v>
      </c>
      <c r="G17" s="752">
        <f>'3 Кол-ва '!B22</f>
        <v>1054</v>
      </c>
    </row>
    <row r="18" spans="1:7" s="130" customFormat="1" ht="20.100000000000001" customHeight="1">
      <c r="A18" s="742"/>
      <c r="B18" s="284" t="s">
        <v>76</v>
      </c>
      <c r="C18" s="461">
        <f>SUM(C15:C16)-C17</f>
        <v>3127</v>
      </c>
      <c r="E18" s="737"/>
      <c r="F18" s="753"/>
      <c r="G18" s="752"/>
    </row>
    <row r="19" spans="1:7" s="130" customFormat="1" ht="22.5" customHeight="1">
      <c r="A19" s="117" t="s">
        <v>216</v>
      </c>
      <c r="B19" s="98" t="s">
        <v>502</v>
      </c>
      <c r="C19" s="461">
        <f>'1.1.Счетоводен баланс'!C57</f>
        <v>1782</v>
      </c>
      <c r="E19" s="743" t="s">
        <v>513</v>
      </c>
      <c r="F19" s="116" t="s">
        <v>191</v>
      </c>
      <c r="G19" s="458">
        <f>'3 Кол-ва '!B24</f>
        <v>751</v>
      </c>
    </row>
    <row r="20" spans="1:7" s="130" customFormat="1" ht="27" customHeight="1">
      <c r="A20" s="117" t="s">
        <v>217</v>
      </c>
      <c r="B20" s="301" t="s">
        <v>508</v>
      </c>
      <c r="C20" s="463">
        <v>2465</v>
      </c>
      <c r="E20" s="744"/>
      <c r="F20" s="116" t="s">
        <v>84</v>
      </c>
      <c r="G20" s="458">
        <f>'3 Кол-ва '!B26</f>
        <v>29</v>
      </c>
    </row>
    <row r="21" spans="1:7" s="130" customFormat="1" ht="20.100000000000001" customHeight="1">
      <c r="A21" s="730" t="s">
        <v>196</v>
      </c>
      <c r="B21" s="731"/>
      <c r="C21" s="464">
        <f>((1.2*(C15+C16-C17))-(C19-C20))/((1.2*(C15+C16-C17)+C20))</f>
        <v>0.71338501624473249</v>
      </c>
      <c r="E21" s="744"/>
      <c r="F21" s="116" t="s">
        <v>85</v>
      </c>
      <c r="G21" s="458">
        <f>'3 Кол-ва '!B27</f>
        <v>0</v>
      </c>
    </row>
    <row r="22" spans="1:7" s="130" customFormat="1" ht="20.100000000000001" customHeight="1">
      <c r="A22" s="730" t="s">
        <v>195</v>
      </c>
      <c r="B22" s="731"/>
      <c r="C22" s="465">
        <f>'1.1.Счетоводен баланс'!D166</f>
        <v>4691</v>
      </c>
      <c r="E22" s="745"/>
      <c r="F22" s="116" t="s">
        <v>86</v>
      </c>
      <c r="G22" s="458">
        <f>'3 Кол-ва '!B28</f>
        <v>14</v>
      </c>
    </row>
    <row r="23" spans="1:7" s="130" customFormat="1" ht="21.75" customHeight="1">
      <c r="A23" s="730" t="s">
        <v>313</v>
      </c>
      <c r="B23" s="731"/>
      <c r="C23" s="465">
        <f>'1.1.Счетоводен баланс'!D167</f>
        <v>1650</v>
      </c>
      <c r="E23" s="737" t="s">
        <v>193</v>
      </c>
      <c r="F23" s="116" t="s">
        <v>158</v>
      </c>
      <c r="G23" s="459">
        <v>203</v>
      </c>
    </row>
    <row r="24" spans="1:7" s="130" customFormat="1" ht="23.25" customHeight="1">
      <c r="A24" s="730" t="s">
        <v>192</v>
      </c>
      <c r="B24" s="731"/>
      <c r="C24" s="462">
        <f>'1.1.Счетоводен баланс'!D165</f>
        <v>6341</v>
      </c>
      <c r="E24" s="737"/>
      <c r="F24" s="116" t="s">
        <v>160</v>
      </c>
      <c r="G24" s="459">
        <v>70</v>
      </c>
    </row>
    <row r="25" spans="1:7" s="130" customFormat="1" ht="23.25" customHeight="1">
      <c r="A25" s="750" t="s">
        <v>314</v>
      </c>
      <c r="B25" s="751"/>
      <c r="C25" s="461">
        <v>0</v>
      </c>
      <c r="E25" s="743" t="s">
        <v>194</v>
      </c>
      <c r="F25" s="228" t="s">
        <v>158</v>
      </c>
      <c r="G25" s="459">
        <v>98</v>
      </c>
    </row>
    <row r="26" spans="1:7" s="130" customFormat="1" ht="24.75" customHeight="1">
      <c r="A26" s="746" t="s">
        <v>315</v>
      </c>
      <c r="B26" s="747"/>
      <c r="C26" s="463">
        <v>0</v>
      </c>
      <c r="E26" s="745"/>
      <c r="F26" s="116" t="s">
        <v>160</v>
      </c>
      <c r="G26" s="459">
        <v>4</v>
      </c>
    </row>
    <row r="27" spans="1:7" s="130" customFormat="1" ht="20.100000000000001" customHeight="1">
      <c r="A27" s="746" t="s">
        <v>316</v>
      </c>
      <c r="B27" s="747"/>
      <c r="C27" s="463">
        <v>0</v>
      </c>
      <c r="E27" s="743" t="s">
        <v>154</v>
      </c>
      <c r="F27" s="116" t="s">
        <v>155</v>
      </c>
      <c r="G27" s="459">
        <v>788</v>
      </c>
    </row>
    <row r="28" spans="1:7" s="130" customFormat="1" ht="20.100000000000001" customHeight="1">
      <c r="A28" s="746" t="s">
        <v>317</v>
      </c>
      <c r="B28" s="747"/>
      <c r="C28" s="463">
        <v>0</v>
      </c>
      <c r="E28" s="745"/>
      <c r="F28" s="116" t="s">
        <v>190</v>
      </c>
      <c r="G28" s="459">
        <v>3</v>
      </c>
    </row>
    <row r="29" spans="1:7" s="130" customFormat="1" ht="27.75" customHeight="1">
      <c r="A29" s="730" t="s">
        <v>124</v>
      </c>
      <c r="B29" s="731"/>
      <c r="C29" s="465">
        <v>502</v>
      </c>
      <c r="E29" s="748" t="s">
        <v>109</v>
      </c>
      <c r="F29" s="749"/>
      <c r="G29" s="460">
        <v>80.7</v>
      </c>
    </row>
    <row r="30" spans="1:7" s="130" customFormat="1" ht="20.100000000000001" customHeight="1">
      <c r="A30" s="730" t="s">
        <v>247</v>
      </c>
      <c r="B30" s="731"/>
      <c r="C30" s="465">
        <v>858</v>
      </c>
      <c r="E30" s="250"/>
      <c r="F30" s="251"/>
      <c r="G30" s="252"/>
    </row>
    <row r="31" spans="1:7" s="130" customFormat="1" ht="20.100000000000001" customHeight="1">
      <c r="E31" s="250"/>
      <c r="F31" s="251"/>
      <c r="G31" s="252"/>
    </row>
    <row r="32" spans="1:7" s="130" customFormat="1" ht="22.5" customHeight="1">
      <c r="F32" s="131"/>
    </row>
    <row r="33" spans="1:8" s="130" customFormat="1" ht="22.5" customHeight="1">
      <c r="E33" s="5" t="str">
        <f>'обща информация'!$H$39</f>
        <v>Главен счетоводител:</v>
      </c>
      <c r="F33" s="6" t="s">
        <v>28</v>
      </c>
      <c r="G33" s="6"/>
    </row>
    <row r="34" spans="1:8" s="130" customFormat="1" ht="20.100000000000001" customHeight="1">
      <c r="A34" s="4" t="str">
        <f>'обща информация'!$B$39</f>
        <v>Дата: 24.04.2020 г.</v>
      </c>
      <c r="B34" s="1"/>
      <c r="C34" s="1"/>
      <c r="E34" s="7" t="str">
        <f>'обща информация'!$H$40</f>
        <v>Снежана Маркова</v>
      </c>
      <c r="F34" s="659" t="s">
        <v>29</v>
      </c>
      <c r="G34" s="659"/>
    </row>
    <row r="35" spans="1:8" s="130" customFormat="1" ht="26.25" customHeight="1">
      <c r="A35" s="1"/>
      <c r="B35" s="1"/>
      <c r="C35" s="1"/>
      <c r="E35" s="10"/>
      <c r="F35" s="10"/>
      <c r="G35" s="10"/>
    </row>
    <row r="36" spans="1:8" s="130" customFormat="1" ht="22.5" customHeight="1">
      <c r="A36" s="1"/>
      <c r="B36" s="1"/>
      <c r="C36" s="1"/>
      <c r="E36" s="10"/>
      <c r="F36" s="10"/>
      <c r="G36" s="10"/>
    </row>
    <row r="37" spans="1:8" s="130" customFormat="1" ht="29.25" customHeight="1">
      <c r="A37" s="1"/>
      <c r="B37" s="1"/>
      <c r="C37" s="1"/>
      <c r="E37" s="226" t="str">
        <f>'обща информация'!$H$42</f>
        <v>Управител/изп.директор</v>
      </c>
      <c r="F37" s="12" t="s">
        <v>30</v>
      </c>
      <c r="G37" s="10"/>
    </row>
    <row r="38" spans="1:8" s="130" customFormat="1" ht="15.75">
      <c r="A38" s="1"/>
      <c r="B38" s="1"/>
      <c r="C38" s="1"/>
      <c r="E38" s="7" t="str">
        <f>'обща информация'!$H$43</f>
        <v>инж. Тодор Марков</v>
      </c>
      <c r="F38" s="659" t="s">
        <v>31</v>
      </c>
      <c r="G38" s="659"/>
    </row>
    <row r="39" spans="1:8" s="130" customFormat="1" ht="15.75">
      <c r="A39" s="1"/>
      <c r="B39" s="1"/>
      <c r="C39" s="1"/>
      <c r="E39" s="7"/>
      <c r="F39"/>
      <c r="G39"/>
    </row>
    <row r="40" spans="1:8" s="1" customFormat="1" ht="15.75">
      <c r="A40"/>
      <c r="B40"/>
      <c r="C40"/>
      <c r="E40"/>
      <c r="F40"/>
      <c r="G40"/>
    </row>
    <row r="41" spans="1:8" s="1" customFormat="1" ht="15.75">
      <c r="A41"/>
      <c r="B41"/>
      <c r="C41"/>
      <c r="E41"/>
      <c r="F41"/>
      <c r="G41"/>
    </row>
    <row r="42" spans="1:8" s="1" customFormat="1" ht="15.75">
      <c r="A42"/>
      <c r="B42"/>
      <c r="C42"/>
      <c r="E42"/>
      <c r="F42"/>
      <c r="G42"/>
    </row>
    <row r="43" spans="1:8" s="1" customFormat="1" ht="15.75">
      <c r="A43"/>
      <c r="B43"/>
      <c r="C43"/>
      <c r="E43"/>
      <c r="F43"/>
      <c r="G43"/>
    </row>
    <row r="44" spans="1:8" s="1" customFormat="1" ht="15.75">
      <c r="A44"/>
      <c r="B44"/>
      <c r="C44"/>
      <c r="E44"/>
      <c r="F44"/>
      <c r="G44"/>
    </row>
    <row r="45" spans="1:8" s="1" customFormat="1" ht="15.75">
      <c r="A45"/>
      <c r="B45"/>
      <c r="C45"/>
      <c r="E45"/>
      <c r="F45"/>
      <c r="G45"/>
      <c r="H45" s="13"/>
    </row>
  </sheetData>
  <mergeCells count="40">
    <mergeCell ref="E29:F29"/>
    <mergeCell ref="F38:G38"/>
    <mergeCell ref="A9:B9"/>
    <mergeCell ref="A30:B30"/>
    <mergeCell ref="A29:B29"/>
    <mergeCell ref="F34:G34"/>
    <mergeCell ref="A25:B25"/>
    <mergeCell ref="A23:B23"/>
    <mergeCell ref="A21:B21"/>
    <mergeCell ref="G17:G18"/>
    <mergeCell ref="E23:E24"/>
    <mergeCell ref="E17:E18"/>
    <mergeCell ref="F17:F18"/>
    <mergeCell ref="E19:E22"/>
    <mergeCell ref="A24:B24"/>
    <mergeCell ref="A28:B28"/>
    <mergeCell ref="A15:A18"/>
    <mergeCell ref="E14:E16"/>
    <mergeCell ref="A14:B14"/>
    <mergeCell ref="E27:E28"/>
    <mergeCell ref="A22:B22"/>
    <mergeCell ref="A26:B26"/>
    <mergeCell ref="A27:B27"/>
    <mergeCell ref="E25:E26"/>
    <mergeCell ref="G10:G11"/>
    <mergeCell ref="A11:B11"/>
    <mergeCell ref="E7:G7"/>
    <mergeCell ref="A1:G1"/>
    <mergeCell ref="A2:G2"/>
    <mergeCell ref="A3:G3"/>
    <mergeCell ref="A4:G4"/>
    <mergeCell ref="A5:G5"/>
    <mergeCell ref="A7:C7"/>
    <mergeCell ref="A8:B8"/>
    <mergeCell ref="E8:E9"/>
    <mergeCell ref="E10:E13"/>
    <mergeCell ref="F10:F11"/>
    <mergeCell ref="A13:B13"/>
    <mergeCell ref="A12:B12"/>
    <mergeCell ref="A10:B10"/>
  </mergeCells>
  <printOptions horizontalCentered="1"/>
  <pageMargins left="0.59" right="0.23622047244094491" top="0.74803149606299213" bottom="0.74803149606299213" header="0.31496062992125984" footer="0.31496062992125984"/>
  <pageSetup paperSize="9" scale="77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Y28"/>
  <sheetViews>
    <sheetView zoomScaleNormal="100" workbookViewId="0">
      <selection activeCell="B27" sqref="B27"/>
    </sheetView>
  </sheetViews>
  <sheetFormatPr defaultRowHeight="15"/>
  <cols>
    <col min="1" max="1" width="4.7109375" style="66" customWidth="1"/>
    <col min="2" max="2" width="40.28515625" style="66" customWidth="1"/>
    <col min="3" max="3" width="8.85546875" style="66" customWidth="1"/>
    <col min="4" max="7" width="13.42578125" style="66" customWidth="1"/>
    <col min="8" max="13" width="15.7109375" style="66" customWidth="1"/>
    <col min="14" max="16384" width="9.140625" style="66"/>
  </cols>
  <sheetData>
    <row r="1" spans="1:25">
      <c r="D1" s="230"/>
      <c r="E1" s="230"/>
      <c r="F1" s="230"/>
      <c r="G1" s="230"/>
      <c r="H1" s="757" t="s">
        <v>222</v>
      </c>
      <c r="I1" s="757"/>
      <c r="J1" s="230"/>
      <c r="K1" s="230"/>
    </row>
    <row r="2" spans="1:25" ht="15.75" customHeight="1">
      <c r="B2" s="227"/>
      <c r="D2" s="227"/>
      <c r="E2" s="227"/>
      <c r="F2" s="227"/>
      <c r="G2" s="227"/>
      <c r="H2" s="227"/>
      <c r="I2" s="227"/>
      <c r="J2" s="25"/>
      <c r="K2" s="25"/>
      <c r="L2" s="25"/>
      <c r="M2" s="25"/>
    </row>
    <row r="3" spans="1:25" ht="41.25" customHeight="1">
      <c r="A3" s="650" t="s">
        <v>613</v>
      </c>
      <c r="B3" s="650"/>
      <c r="C3" s="650"/>
      <c r="D3" s="650"/>
      <c r="E3" s="650"/>
      <c r="F3" s="650"/>
      <c r="G3" s="650"/>
      <c r="H3" s="650"/>
      <c r="I3" s="650"/>
      <c r="J3" s="25"/>
      <c r="K3" s="25"/>
      <c r="L3" s="25"/>
      <c r="M3" s="25"/>
    </row>
    <row r="4" spans="1:25" ht="15.75" customHeight="1">
      <c r="A4" s="513" t="str">
        <f>"на "&amp;'обща информация'!G8&amp;", гр. "&amp;'обща информация'!G9</f>
        <v>на "ВОДОСНАБДЯВАНЕ И КАНАЛИЗАЦИЯ" ЕООД, гр. ХАСКОВО</v>
      </c>
      <c r="B4" s="513"/>
      <c r="C4" s="513"/>
      <c r="D4" s="513"/>
      <c r="E4" s="513"/>
      <c r="F4" s="513"/>
      <c r="G4" s="513"/>
      <c r="H4" s="513"/>
      <c r="I4" s="513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.75">
      <c r="A5" s="513" t="str">
        <f>"ЕИК по БУЛСТАТ: " &amp;'обща информация'!G10</f>
        <v>ЕИК по БУЛСТАТ: 126004284</v>
      </c>
      <c r="B5" s="513"/>
      <c r="C5" s="513"/>
      <c r="D5" s="513"/>
      <c r="E5" s="513"/>
      <c r="F5" s="513"/>
      <c r="G5" s="513"/>
      <c r="H5" s="513"/>
      <c r="I5" s="513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15.75" customHeight="1">
      <c r="A6" s="513" t="str">
        <f>"към: " &amp;'обща информация'!G12</f>
        <v>към: 31.03.2020 г.</v>
      </c>
      <c r="B6" s="513"/>
      <c r="C6" s="513"/>
      <c r="D6" s="513"/>
      <c r="E6" s="513"/>
      <c r="F6" s="513"/>
      <c r="G6" s="513"/>
      <c r="H6" s="513"/>
      <c r="I6" s="513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5.75"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5" ht="16.5" thickBot="1">
      <c r="E8" s="24"/>
      <c r="F8" s="24"/>
      <c r="G8" s="24"/>
      <c r="H8" s="24"/>
      <c r="I8" s="42"/>
      <c r="J8" s="24"/>
      <c r="K8" s="24"/>
      <c r="L8" s="24"/>
      <c r="M8" s="24"/>
      <c r="N8" s="231"/>
    </row>
    <row r="9" spans="1:25" s="433" customFormat="1" ht="54" customHeight="1">
      <c r="A9" s="769" t="s">
        <v>0</v>
      </c>
      <c r="B9" s="763" t="s">
        <v>549</v>
      </c>
      <c r="C9" s="766" t="s">
        <v>175</v>
      </c>
      <c r="D9" s="760" t="s">
        <v>550</v>
      </c>
      <c r="E9" s="761"/>
      <c r="F9" s="761"/>
      <c r="G9" s="762"/>
      <c r="H9" s="761" t="s">
        <v>92</v>
      </c>
      <c r="I9" s="762"/>
    </row>
    <row r="10" spans="1:25" s="430" customFormat="1" ht="15.75" customHeight="1">
      <c r="A10" s="770"/>
      <c r="B10" s="764"/>
      <c r="C10" s="767"/>
      <c r="D10" s="772" t="s">
        <v>89</v>
      </c>
      <c r="E10" s="773"/>
      <c r="F10" s="774" t="s">
        <v>91</v>
      </c>
      <c r="G10" s="775"/>
      <c r="H10" s="776" t="s">
        <v>89</v>
      </c>
      <c r="I10" s="778" t="s">
        <v>90</v>
      </c>
    </row>
    <row r="11" spans="1:25" s="430" customFormat="1" ht="15.75" customHeight="1" thickBot="1">
      <c r="A11" s="771"/>
      <c r="B11" s="765"/>
      <c r="C11" s="768"/>
      <c r="D11" s="431" t="s">
        <v>87</v>
      </c>
      <c r="E11" s="420" t="s">
        <v>88</v>
      </c>
      <c r="F11" s="420" t="s">
        <v>87</v>
      </c>
      <c r="G11" s="432" t="s">
        <v>88</v>
      </c>
      <c r="H11" s="777"/>
      <c r="I11" s="779"/>
    </row>
    <row r="12" spans="1:25" ht="15" customHeight="1">
      <c r="A12" s="232">
        <v>1</v>
      </c>
      <c r="B12" s="207" t="s">
        <v>161</v>
      </c>
      <c r="C12" s="232" t="s">
        <v>295</v>
      </c>
      <c r="D12" s="211"/>
      <c r="E12" s="205"/>
      <c r="F12" s="205"/>
      <c r="G12" s="212"/>
      <c r="H12" s="209"/>
      <c r="I12" s="206"/>
    </row>
    <row r="13" spans="1:25" ht="15" customHeight="1">
      <c r="A13" s="314">
        <v>2</v>
      </c>
      <c r="B13" s="208" t="s">
        <v>539</v>
      </c>
      <c r="C13" s="232" t="s">
        <v>295</v>
      </c>
      <c r="D13" s="213"/>
      <c r="E13" s="43"/>
      <c r="F13" s="43"/>
      <c r="G13" s="214"/>
      <c r="H13" s="210"/>
      <c r="I13" s="204"/>
    </row>
    <row r="14" spans="1:25">
      <c r="A14" s="314">
        <v>3</v>
      </c>
      <c r="B14" s="208" t="s">
        <v>162</v>
      </c>
      <c r="C14" s="232" t="s">
        <v>295</v>
      </c>
      <c r="D14" s="213"/>
      <c r="E14" s="43"/>
      <c r="F14" s="43"/>
      <c r="G14" s="214"/>
      <c r="H14" s="210"/>
      <c r="I14" s="204"/>
    </row>
    <row r="15" spans="1:25" ht="15.75" thickBot="1">
      <c r="A15" s="233">
        <v>4</v>
      </c>
      <c r="B15" s="229" t="s">
        <v>163</v>
      </c>
      <c r="C15" s="234" t="s">
        <v>295</v>
      </c>
      <c r="D15" s="235">
        <v>462268.22</v>
      </c>
      <c r="E15" s="236">
        <v>35062.120000000003</v>
      </c>
      <c r="F15" s="236">
        <v>32302.639999999999</v>
      </c>
      <c r="G15" s="237">
        <v>0</v>
      </c>
      <c r="H15" s="238">
        <v>7701.28</v>
      </c>
      <c r="I15" s="237"/>
    </row>
    <row r="16" spans="1:25" ht="15.75" thickBot="1">
      <c r="A16" s="758" t="s">
        <v>309</v>
      </c>
      <c r="B16" s="759"/>
      <c r="C16" s="234" t="s">
        <v>295</v>
      </c>
      <c r="D16" s="239">
        <f>SUM(D12:D15)</f>
        <v>462268.22</v>
      </c>
      <c r="E16" s="240">
        <f t="shared" ref="E16:I16" si="0">SUM(E12:E15)</f>
        <v>35062.120000000003</v>
      </c>
      <c r="F16" s="240">
        <f t="shared" si="0"/>
        <v>32302.639999999999</v>
      </c>
      <c r="G16" s="241">
        <f t="shared" si="0"/>
        <v>0</v>
      </c>
      <c r="H16" s="242">
        <f t="shared" si="0"/>
        <v>7701.28</v>
      </c>
      <c r="I16" s="241">
        <f t="shared" si="0"/>
        <v>0</v>
      </c>
    </row>
    <row r="17" spans="1:9">
      <c r="B17" s="243"/>
    </row>
    <row r="18" spans="1:9">
      <c r="B18" s="243"/>
    </row>
    <row r="19" spans="1:9">
      <c r="A19" s="754" t="s">
        <v>32</v>
      </c>
      <c r="B19" s="754"/>
      <c r="C19" s="754"/>
      <c r="D19" s="754"/>
      <c r="E19" s="754"/>
      <c r="F19" s="754"/>
      <c r="G19" s="754"/>
      <c r="H19" s="754"/>
      <c r="I19" s="754"/>
    </row>
    <row r="20" spans="1:9" ht="36" customHeight="1">
      <c r="A20" s="755" t="s">
        <v>612</v>
      </c>
      <c r="B20" s="756"/>
      <c r="C20" s="756"/>
      <c r="D20" s="756"/>
      <c r="E20" s="756"/>
      <c r="F20" s="756"/>
      <c r="G20" s="756"/>
      <c r="H20" s="756"/>
      <c r="I20" s="756"/>
    </row>
    <row r="21" spans="1:9">
      <c r="B21" s="243"/>
    </row>
    <row r="22" spans="1:9">
      <c r="B22" s="243"/>
    </row>
    <row r="23" spans="1:9" s="26" customFormat="1" ht="15.75">
      <c r="A23" s="171" t="str">
        <f>'обща информация'!$B$39</f>
        <v>Дата: 24.04.2020 г.</v>
      </c>
      <c r="C23" s="171"/>
      <c r="F23" s="244" t="str">
        <f>'обща информация'!$H$39</f>
        <v>Главен счетоводител:</v>
      </c>
      <c r="G23" s="31" t="s">
        <v>28</v>
      </c>
      <c r="H23" s="31"/>
    </row>
    <row r="24" spans="1:9" s="26" customFormat="1" ht="15.75">
      <c r="E24" s="173"/>
      <c r="F24" s="172" t="str">
        <f>'обща информация'!$H$40</f>
        <v>Снежана Маркова</v>
      </c>
      <c r="G24" s="73" t="s">
        <v>29</v>
      </c>
      <c r="H24" s="73"/>
    </row>
    <row r="25" spans="1:9" s="26" customFormat="1" ht="15.75">
      <c r="F25" s="173"/>
      <c r="G25" s="173"/>
      <c r="H25" s="173"/>
    </row>
    <row r="26" spans="1:9" s="26" customFormat="1" ht="15.75">
      <c r="F26" s="173"/>
      <c r="G26" s="173"/>
      <c r="H26" s="173"/>
    </row>
    <row r="27" spans="1:9" s="26" customFormat="1" ht="15.75">
      <c r="F27" s="101" t="str">
        <f>'обща информация'!$H$42</f>
        <v>Управител/изп.директор</v>
      </c>
      <c r="G27" s="174" t="s">
        <v>30</v>
      </c>
      <c r="H27" s="173"/>
    </row>
    <row r="28" spans="1:9" s="26" customFormat="1" ht="15.75">
      <c r="F28" s="172" t="str">
        <f>'обща информация'!$H$43</f>
        <v>инж. Тодор Марков</v>
      </c>
      <c r="G28" s="311" t="s">
        <v>31</v>
      </c>
      <c r="H28" s="73"/>
      <c r="I28" s="87"/>
    </row>
  </sheetData>
  <mergeCells count="17">
    <mergeCell ref="I10:I11"/>
    <mergeCell ref="A19:I19"/>
    <mergeCell ref="A20:I20"/>
    <mergeCell ref="H1:I1"/>
    <mergeCell ref="A4:I4"/>
    <mergeCell ref="A5:I5"/>
    <mergeCell ref="A6:I6"/>
    <mergeCell ref="A3:I3"/>
    <mergeCell ref="A16:B16"/>
    <mergeCell ref="D9:G9"/>
    <mergeCell ref="H9:I9"/>
    <mergeCell ref="B9:B11"/>
    <mergeCell ref="C9:C11"/>
    <mergeCell ref="A9:A11"/>
    <mergeCell ref="D10:E10"/>
    <mergeCell ref="F10:G10"/>
    <mergeCell ref="H10:H11"/>
  </mergeCells>
  <printOptions horizontalCentered="1"/>
  <pageMargins left="0.23622047244094491" right="0.23622047244094491" top="0.56000000000000005" bottom="0.35433070866141736" header="0.31496062992125984" footer="0.31496062992125984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showWhiteSpace="0" topLeftCell="A16" zoomScaleNormal="100" zoomScaleSheetLayoutView="130" workbookViewId="0">
      <selection activeCell="F42" sqref="F42"/>
    </sheetView>
  </sheetViews>
  <sheetFormatPr defaultRowHeight="12.75"/>
  <cols>
    <col min="1" max="1" width="3.85546875" style="39" customWidth="1"/>
    <col min="2" max="2" width="35.5703125" style="39" customWidth="1"/>
    <col min="3" max="3" width="11" style="39" customWidth="1"/>
    <col min="4" max="9" width="12.7109375" style="39" customWidth="1"/>
    <col min="10" max="11" width="13.5703125" style="39" customWidth="1"/>
    <col min="12" max="16384" width="9.140625" style="39"/>
  </cols>
  <sheetData>
    <row r="1" spans="1:21" customFormat="1" ht="15.75">
      <c r="A1" s="64"/>
      <c r="B1" s="64"/>
      <c r="C1" s="64"/>
      <c r="D1" s="64"/>
      <c r="E1" s="64"/>
      <c r="F1" s="64"/>
      <c r="G1" s="64"/>
      <c r="H1" s="691" t="s">
        <v>551</v>
      </c>
      <c r="I1" s="691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customFormat="1" ht="25.5" customHeight="1">
      <c r="A2" s="733" t="s">
        <v>518</v>
      </c>
      <c r="B2" s="733"/>
      <c r="C2" s="733"/>
      <c r="D2" s="733"/>
      <c r="E2" s="733"/>
      <c r="F2" s="733"/>
      <c r="G2" s="733"/>
      <c r="H2" s="733"/>
      <c r="I2" s="73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customFormat="1" ht="15.75">
      <c r="A3" s="693" t="str">
        <f>"на "&amp;'обща информация'!G8&amp;", гр. "&amp;'обща информация'!G9</f>
        <v>на "ВОДОСНАБДЯВАНЕ И КАНАЛИЗАЦИЯ" ЕООД, гр. ХАСКОВО</v>
      </c>
      <c r="B3" s="693"/>
      <c r="C3" s="693"/>
      <c r="D3" s="693"/>
      <c r="E3" s="693"/>
      <c r="F3" s="693"/>
      <c r="G3" s="693"/>
      <c r="H3" s="693"/>
      <c r="I3" s="69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customFormat="1" ht="15.75">
      <c r="A4" s="693" t="str">
        <f>"ЕИК по БУЛСТАТ: " &amp;'обща информация'!G10</f>
        <v>ЕИК по БУЛСТАТ: 126004284</v>
      </c>
      <c r="B4" s="693"/>
      <c r="C4" s="693"/>
      <c r="D4" s="693"/>
      <c r="E4" s="693"/>
      <c r="F4" s="693"/>
      <c r="G4" s="693"/>
      <c r="H4" s="693"/>
      <c r="I4" s="69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customFormat="1" ht="15.75">
      <c r="A5" s="693" t="str">
        <f>"към: " &amp;'обща информация'!G12</f>
        <v>към: 31.03.2020 г.</v>
      </c>
      <c r="B5" s="693"/>
      <c r="C5" s="693"/>
      <c r="D5" s="693"/>
      <c r="E5" s="693"/>
      <c r="F5" s="693"/>
      <c r="G5" s="693"/>
      <c r="H5" s="693"/>
      <c r="I5" s="69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customFormat="1" ht="16.5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customFormat="1" ht="15.75">
      <c r="A7" s="805" t="s">
        <v>0</v>
      </c>
      <c r="B7" s="791" t="s">
        <v>179</v>
      </c>
      <c r="C7" s="792"/>
      <c r="D7" s="792"/>
      <c r="E7" s="792"/>
      <c r="F7" s="792"/>
      <c r="G7" s="781"/>
      <c r="H7" s="780" t="s">
        <v>201</v>
      </c>
      <c r="I7" s="781"/>
      <c r="J7" s="65"/>
      <c r="K7" s="65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customFormat="1" ht="42" thickBot="1">
      <c r="A8" s="806"/>
      <c r="B8" s="192" t="s">
        <v>176</v>
      </c>
      <c r="C8" s="192" t="s">
        <v>175</v>
      </c>
      <c r="D8" s="203" t="s">
        <v>177</v>
      </c>
      <c r="E8" s="203" t="s">
        <v>178</v>
      </c>
      <c r="F8" s="203" t="s">
        <v>164</v>
      </c>
      <c r="G8" s="217" t="s">
        <v>117</v>
      </c>
      <c r="H8" s="202" t="s">
        <v>279</v>
      </c>
      <c r="I8" s="202" t="s">
        <v>280</v>
      </c>
      <c r="J8" s="65"/>
      <c r="K8" s="65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customFormat="1" ht="15.75">
      <c r="A9" s="786">
        <v>1</v>
      </c>
      <c r="B9" s="175" t="s">
        <v>168</v>
      </c>
      <c r="C9" s="179"/>
      <c r="D9" s="182"/>
      <c r="E9" s="179"/>
      <c r="F9" s="182"/>
      <c r="G9" s="218"/>
      <c r="H9" s="215"/>
      <c r="I9" s="193"/>
      <c r="J9" s="65"/>
      <c r="K9" s="65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customFormat="1" ht="15.75">
      <c r="A10" s="786"/>
      <c r="B10" s="176" t="s">
        <v>173</v>
      </c>
      <c r="C10" s="180" t="s">
        <v>138</v>
      </c>
      <c r="D10" s="183">
        <f>D14+D18+D22</f>
        <v>3098444</v>
      </c>
      <c r="E10" s="189">
        <f t="shared" ref="E10:F11" si="0">E14+E18+E22</f>
        <v>4350385</v>
      </c>
      <c r="F10" s="183">
        <f t="shared" si="0"/>
        <v>0</v>
      </c>
      <c r="G10" s="219">
        <f>D10+E10+F10</f>
        <v>7448829</v>
      </c>
      <c r="H10" s="216">
        <f>G10/'3 Кол-ва '!B8/1000</f>
        <v>2.4862580106809076</v>
      </c>
      <c r="I10" s="216">
        <f>G10/'3 Кол-ва '!C18/1000</f>
        <v>2.9605838632750396</v>
      </c>
      <c r="J10" s="65"/>
      <c r="K10" s="65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customFormat="1" ht="15.75">
      <c r="A11" s="786"/>
      <c r="B11" s="176" t="s">
        <v>174</v>
      </c>
      <c r="C11" s="180" t="s">
        <v>172</v>
      </c>
      <c r="D11" s="183">
        <f>D15+D19+D23</f>
        <v>636</v>
      </c>
      <c r="E11" s="189">
        <f t="shared" si="0"/>
        <v>572</v>
      </c>
      <c r="F11" s="183">
        <f t="shared" si="0"/>
        <v>0</v>
      </c>
      <c r="G11" s="219">
        <f>D11+E11+F11</f>
        <v>1208</v>
      </c>
      <c r="H11" s="195"/>
      <c r="I11" s="195"/>
      <c r="J11" s="65"/>
      <c r="K11" s="65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customFormat="1" ht="15.75">
      <c r="A12" s="787"/>
      <c r="B12" s="176" t="s">
        <v>170</v>
      </c>
      <c r="C12" s="180" t="s">
        <v>171</v>
      </c>
      <c r="D12" s="184">
        <f>IFERROR((D11*1000)/(D10/1000),0)</f>
        <v>205.26431976824497</v>
      </c>
      <c r="E12" s="190">
        <f>IFERROR((E11*1000)/(E10/1000),0)</f>
        <v>131.48261590640828</v>
      </c>
      <c r="F12" s="184">
        <f>IFERROR((F11*1000)/(F10/1000),0)</f>
        <v>0</v>
      </c>
      <c r="G12" s="220">
        <f>IFERROR((G11*1000)/(G10/1000),0)</f>
        <v>162.17314157701836</v>
      </c>
      <c r="H12" s="195"/>
      <c r="I12" s="195"/>
      <c r="J12" s="65"/>
      <c r="K12" s="65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customFormat="1" ht="15.75">
      <c r="A13" s="785" t="s">
        <v>4</v>
      </c>
      <c r="B13" s="177" t="s">
        <v>137</v>
      </c>
      <c r="C13" s="181"/>
      <c r="D13" s="185"/>
      <c r="E13" s="181"/>
      <c r="F13" s="185"/>
      <c r="G13" s="219"/>
      <c r="H13" s="196"/>
      <c r="I13" s="196"/>
      <c r="J13" s="65"/>
      <c r="K13" s="65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customFormat="1" ht="15.75">
      <c r="A14" s="786"/>
      <c r="B14" s="176" t="s">
        <v>173</v>
      </c>
      <c r="C14" s="180" t="s">
        <v>138</v>
      </c>
      <c r="D14" s="186">
        <v>3098444</v>
      </c>
      <c r="E14" s="122">
        <v>4350385</v>
      </c>
      <c r="F14" s="186">
        <v>0</v>
      </c>
      <c r="G14" s="219">
        <f>D14+E14+F14</f>
        <v>7448829</v>
      </c>
      <c r="H14" s="216"/>
      <c r="I14" s="300">
        <f>G14/'3 Кол-ва '!B19/1000</f>
        <v>5.7166761320030703</v>
      </c>
      <c r="J14" s="65"/>
      <c r="K14" s="65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customFormat="1" ht="15.75">
      <c r="A15" s="786"/>
      <c r="B15" s="176" t="s">
        <v>174</v>
      </c>
      <c r="C15" s="180" t="s">
        <v>172</v>
      </c>
      <c r="D15" s="186">
        <v>636</v>
      </c>
      <c r="E15" s="122">
        <v>572</v>
      </c>
      <c r="F15" s="186">
        <v>0</v>
      </c>
      <c r="G15" s="219">
        <f>D15+E15+F15</f>
        <v>1208</v>
      </c>
      <c r="H15" s="195"/>
      <c r="I15" s="195"/>
      <c r="J15" s="65"/>
      <c r="K15" s="65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customFormat="1" ht="15.75">
      <c r="A16" s="787"/>
      <c r="B16" s="176" t="s">
        <v>170</v>
      </c>
      <c r="C16" s="180" t="s">
        <v>171</v>
      </c>
      <c r="D16" s="187">
        <f>IFERROR((D15*1000)/(D14/1000),0)</f>
        <v>205.26431976824497</v>
      </c>
      <c r="E16" s="191">
        <f>IFERROR((E15*1000)/(E14/1000),0)</f>
        <v>131.48261590640828</v>
      </c>
      <c r="F16" s="187">
        <f>IFERROR((F15*1000)/(F14/1000),0)</f>
        <v>0</v>
      </c>
      <c r="G16" s="220">
        <f>IFERROR((G15*1000)/(G14/1000),0)</f>
        <v>162.17314157701836</v>
      </c>
      <c r="H16" s="195"/>
      <c r="I16" s="195"/>
      <c r="J16" s="65"/>
      <c r="K16" s="65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customFormat="1" ht="15.75">
      <c r="A17" s="785" t="s">
        <v>6</v>
      </c>
      <c r="B17" s="177" t="s">
        <v>142</v>
      </c>
      <c r="C17" s="181"/>
      <c r="D17" s="185"/>
      <c r="E17" s="181"/>
      <c r="F17" s="185"/>
      <c r="G17" s="219"/>
      <c r="H17" s="196"/>
      <c r="I17" s="197"/>
      <c r="J17" s="65"/>
      <c r="K17" s="65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customFormat="1" ht="15.75">
      <c r="A18" s="786"/>
      <c r="B18" s="176" t="s">
        <v>173</v>
      </c>
      <c r="C18" s="180" t="s">
        <v>138</v>
      </c>
      <c r="D18" s="186"/>
      <c r="E18" s="122"/>
      <c r="F18" s="186"/>
      <c r="G18" s="219">
        <f>D18+E18+F18</f>
        <v>0</v>
      </c>
      <c r="H18" s="194" t="e">
        <f>G18/'3 Кол-ва '!B14/1000</f>
        <v>#DIV/0!</v>
      </c>
      <c r="I18" s="196" t="e">
        <f>G18/'3 Кол-ва '!B20/1000</f>
        <v>#DIV/0!</v>
      </c>
      <c r="J18" s="65"/>
      <c r="K18" s="65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customFormat="1" ht="15.75">
      <c r="A19" s="786"/>
      <c r="B19" s="176" t="s">
        <v>174</v>
      </c>
      <c r="C19" s="180" t="s">
        <v>172</v>
      </c>
      <c r="D19" s="186"/>
      <c r="E19" s="122"/>
      <c r="F19" s="186"/>
      <c r="G19" s="219">
        <f>D19+E19+F19</f>
        <v>0</v>
      </c>
      <c r="H19" s="195"/>
      <c r="I19" s="195"/>
      <c r="J19" s="65"/>
      <c r="K19" s="65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customFormat="1" ht="15.75">
      <c r="A20" s="787"/>
      <c r="B20" s="176" t="s">
        <v>170</v>
      </c>
      <c r="C20" s="180" t="s">
        <v>171</v>
      </c>
      <c r="D20" s="187">
        <f>IFERROR((D19*1000)/(D18/1000),0)</f>
        <v>0</v>
      </c>
      <c r="E20" s="191">
        <f>IFERROR((E19*1000)/(E18/1000),0)</f>
        <v>0</v>
      </c>
      <c r="F20" s="187">
        <f>IFERROR((F19*1000)/(F18/1000),0)</f>
        <v>0</v>
      </c>
      <c r="G20" s="220">
        <f>IFERROR((G19*1000)/(G18/1000),0)</f>
        <v>0</v>
      </c>
      <c r="H20" s="195"/>
      <c r="I20" s="195"/>
      <c r="J20" s="65"/>
      <c r="K20" s="65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customFormat="1" ht="15.75">
      <c r="A21" s="785" t="s">
        <v>169</v>
      </c>
      <c r="B21" s="177" t="s">
        <v>167</v>
      </c>
      <c r="C21" s="181"/>
      <c r="D21" s="185"/>
      <c r="E21" s="181"/>
      <c r="F21" s="185"/>
      <c r="G21" s="219"/>
      <c r="H21" s="196"/>
      <c r="I21" s="196"/>
      <c r="J21" s="65"/>
      <c r="K21" s="65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customFormat="1" ht="15.75">
      <c r="A22" s="786"/>
      <c r="B22" s="176" t="s">
        <v>173</v>
      </c>
      <c r="C22" s="180" t="s">
        <v>138</v>
      </c>
      <c r="D22" s="186"/>
      <c r="E22" s="122"/>
      <c r="F22" s="186"/>
      <c r="G22" s="219">
        <f>D22+E22+F22</f>
        <v>0</v>
      </c>
      <c r="H22" s="216"/>
      <c r="I22" s="216" t="e">
        <f>G22/'3 Кол-ва '!B21/1000</f>
        <v>#DIV/0!</v>
      </c>
      <c r="J22" s="65"/>
      <c r="K22" s="65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customFormat="1" ht="15.75">
      <c r="A23" s="786"/>
      <c r="B23" s="176" t="s">
        <v>174</v>
      </c>
      <c r="C23" s="180" t="s">
        <v>172</v>
      </c>
      <c r="D23" s="186"/>
      <c r="E23" s="122"/>
      <c r="F23" s="186"/>
      <c r="G23" s="219">
        <f>D23+E23+F23</f>
        <v>0</v>
      </c>
      <c r="H23" s="195"/>
      <c r="I23" s="195"/>
      <c r="J23" s="65"/>
      <c r="K23" s="65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customFormat="1" ht="15.75">
      <c r="A24" s="787"/>
      <c r="B24" s="176" t="s">
        <v>170</v>
      </c>
      <c r="C24" s="180" t="s">
        <v>171</v>
      </c>
      <c r="D24" s="187">
        <f>IFERROR((D23*1000)/(D22/1000),0)</f>
        <v>0</v>
      </c>
      <c r="E24" s="191">
        <f>IFERROR((E23*1000)/(E22/1000),0)</f>
        <v>0</v>
      </c>
      <c r="F24" s="187">
        <f>IFERROR((F23*1000)/(F22/1000),0)</f>
        <v>0</v>
      </c>
      <c r="G24" s="220">
        <f>IFERROR((G23*1000)/(G22/1000),0)</f>
        <v>0</v>
      </c>
      <c r="H24" s="195"/>
      <c r="I24" s="195"/>
      <c r="J24" s="65"/>
      <c r="K24" s="65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customFormat="1" ht="15.75">
      <c r="A25" s="785" t="s">
        <v>7</v>
      </c>
      <c r="B25" s="177" t="s">
        <v>165</v>
      </c>
      <c r="C25" s="181"/>
      <c r="D25" s="185"/>
      <c r="E25" s="181"/>
      <c r="F25" s="185"/>
      <c r="G25" s="219"/>
      <c r="H25" s="196"/>
      <c r="I25" s="196"/>
      <c r="J25" s="65"/>
      <c r="K25" s="65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customFormat="1" ht="15.75">
      <c r="A26" s="786"/>
      <c r="B26" s="176" t="s">
        <v>173</v>
      </c>
      <c r="C26" s="180" t="s">
        <v>138</v>
      </c>
      <c r="D26" s="186">
        <v>11847</v>
      </c>
      <c r="E26" s="122">
        <v>104400</v>
      </c>
      <c r="F26" s="186">
        <v>0</v>
      </c>
      <c r="G26" s="219">
        <f>D26+E26+F26</f>
        <v>116247</v>
      </c>
      <c r="H26" s="216"/>
      <c r="I26" s="216">
        <f>G26/'3 Кол-ва '!B22/1000</f>
        <v>0.11029127134724859</v>
      </c>
      <c r="J26" s="65"/>
      <c r="K26" s="65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customFormat="1" ht="15.75">
      <c r="A27" s="786"/>
      <c r="B27" s="176" t="s">
        <v>174</v>
      </c>
      <c r="C27" s="180" t="s">
        <v>172</v>
      </c>
      <c r="D27" s="186">
        <v>5</v>
      </c>
      <c r="E27" s="122">
        <v>16</v>
      </c>
      <c r="F27" s="186">
        <v>0</v>
      </c>
      <c r="G27" s="219">
        <f>D27+E27+F27</f>
        <v>21</v>
      </c>
      <c r="H27" s="195"/>
      <c r="I27" s="195"/>
      <c r="J27" s="65"/>
      <c r="K27" s="65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customFormat="1" ht="15.75">
      <c r="A28" s="787"/>
      <c r="B28" s="176" t="s">
        <v>170</v>
      </c>
      <c r="C28" s="180" t="s">
        <v>171</v>
      </c>
      <c r="D28" s="187">
        <f>IFERROR((D27*1000)/(D26/1000),0)</f>
        <v>422.0477758082215</v>
      </c>
      <c r="E28" s="191">
        <f>IFERROR((E27*1000)/(E26/1000),0)</f>
        <v>153.2567049808429</v>
      </c>
      <c r="F28" s="187">
        <f>IFERROR((F27*1000)/(F26/1000),0)</f>
        <v>0</v>
      </c>
      <c r="G28" s="220">
        <f>IFERROR((G27*1000)/(G26/1000),0)</f>
        <v>180.64982322124442</v>
      </c>
      <c r="H28" s="195"/>
      <c r="I28" s="195"/>
      <c r="J28" s="65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customFormat="1" ht="15.75">
      <c r="A29" s="785" t="s">
        <v>10</v>
      </c>
      <c r="B29" s="177" t="s">
        <v>166</v>
      </c>
      <c r="C29" s="181"/>
      <c r="D29" s="185"/>
      <c r="E29" s="181"/>
      <c r="F29" s="185"/>
      <c r="G29" s="219"/>
      <c r="H29" s="196"/>
      <c r="I29" s="198"/>
      <c r="J29" s="65"/>
      <c r="K29" s="65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customFormat="1" ht="15.75">
      <c r="A30" s="786"/>
      <c r="B30" s="176" t="s">
        <v>173</v>
      </c>
      <c r="C30" s="180" t="s">
        <v>138</v>
      </c>
      <c r="D30" s="186">
        <v>0</v>
      </c>
      <c r="E30" s="122">
        <v>611550</v>
      </c>
      <c r="F30" s="186">
        <v>0</v>
      </c>
      <c r="G30" s="219">
        <f>D30+E30+F30</f>
        <v>611550</v>
      </c>
      <c r="H30" s="216"/>
      <c r="I30" s="216">
        <f>G30/'3 Кол-ва '!B23/1000</f>
        <v>0.77021410579345095</v>
      </c>
      <c r="J30" s="65"/>
      <c r="K30" s="65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customFormat="1" ht="15.75">
      <c r="A31" s="786"/>
      <c r="B31" s="176" t="s">
        <v>174</v>
      </c>
      <c r="C31" s="180" t="s">
        <v>172</v>
      </c>
      <c r="D31" s="186">
        <v>0</v>
      </c>
      <c r="E31" s="122">
        <v>95</v>
      </c>
      <c r="F31" s="186">
        <v>0</v>
      </c>
      <c r="G31" s="219">
        <f>D31+E31+F31</f>
        <v>95</v>
      </c>
      <c r="H31" s="195"/>
      <c r="I31" s="195"/>
      <c r="J31" s="65"/>
      <c r="K31" s="65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customFormat="1" ht="16.5" thickBot="1">
      <c r="A32" s="804"/>
      <c r="B32" s="178" t="s">
        <v>170</v>
      </c>
      <c r="C32" s="199" t="s">
        <v>171</v>
      </c>
      <c r="D32" s="188">
        <f>IFERROR((D31*1000)/(D30/1000),0)</f>
        <v>0</v>
      </c>
      <c r="E32" s="200">
        <f>IFERROR((E31*1000)/(E30/1000),0)</f>
        <v>155.34298095004499</v>
      </c>
      <c r="F32" s="188">
        <f>IFERROR((F31*1000)/(F30/1000),0)</f>
        <v>0</v>
      </c>
      <c r="G32" s="221">
        <f>IFERROR((G31*1000)/(G30/1000),0)</f>
        <v>155.34298095004499</v>
      </c>
      <c r="H32" s="201"/>
      <c r="I32" s="201"/>
      <c r="J32" s="65"/>
      <c r="K32" s="65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customFormat="1" ht="25.5">
      <c r="A33" s="793" t="s">
        <v>12</v>
      </c>
      <c r="B33" s="302" t="s">
        <v>509</v>
      </c>
      <c r="C33" s="181"/>
      <c r="D33" s="185"/>
      <c r="E33" s="181"/>
      <c r="F33" s="185"/>
      <c r="G33" s="219"/>
      <c r="H33" s="196"/>
      <c r="I33" s="198"/>
      <c r="J33" s="298"/>
      <c r="K33" s="298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customFormat="1" ht="15.75">
      <c r="A34" s="794"/>
      <c r="B34" s="176" t="s">
        <v>173</v>
      </c>
      <c r="C34" s="180" t="s">
        <v>138</v>
      </c>
      <c r="D34" s="186">
        <v>51409</v>
      </c>
      <c r="E34" s="299"/>
      <c r="F34" s="186"/>
      <c r="G34" s="219">
        <f>D34+E34+F34</f>
        <v>51409</v>
      </c>
      <c r="H34" s="216"/>
      <c r="I34" s="194">
        <f>G34/'[1]3 Кол-ва '!B27</f>
        <v>916.47948087139446</v>
      </c>
      <c r="J34" s="298"/>
      <c r="K34" s="298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customFormat="1" ht="15.75">
      <c r="A35" s="794"/>
      <c r="B35" s="176" t="s">
        <v>174</v>
      </c>
      <c r="C35" s="180" t="s">
        <v>172</v>
      </c>
      <c r="D35" s="186">
        <v>9</v>
      </c>
      <c r="E35" s="299"/>
      <c r="F35" s="186"/>
      <c r="G35" s="219">
        <f>D35+E35+F35</f>
        <v>9</v>
      </c>
      <c r="H35" s="195"/>
      <c r="I35" s="195"/>
      <c r="J35" s="298"/>
      <c r="K35" s="298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customFormat="1" ht="16.5" thickBot="1">
      <c r="A36" s="795"/>
      <c r="B36" s="178" t="s">
        <v>170</v>
      </c>
      <c r="C36" s="199" t="s">
        <v>171</v>
      </c>
      <c r="D36" s="188">
        <f>IFERROR((D35*1000)/(D34/1000),0)</f>
        <v>175.06662257581357</v>
      </c>
      <c r="E36" s="200">
        <f>IFERROR((E35*1000)/(E34/1000),0)</f>
        <v>0</v>
      </c>
      <c r="F36" s="188">
        <f>IFERROR((F35*1000)/(F34/1000),0)</f>
        <v>0</v>
      </c>
      <c r="G36" s="221">
        <f>IFERROR((G35*1000)/(G34/1000),0)</f>
        <v>175.06662257581357</v>
      </c>
      <c r="H36" s="201"/>
      <c r="I36" s="201"/>
      <c r="J36" s="298"/>
      <c r="K36" s="298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customFormat="1" ht="15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customFormat="1" ht="15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/>
    <row r="40" spans="1:21">
      <c r="A40" s="796" t="s">
        <v>0</v>
      </c>
      <c r="B40" s="798" t="s">
        <v>139</v>
      </c>
      <c r="C40" s="800" t="s">
        <v>143</v>
      </c>
      <c r="D40" s="800"/>
      <c r="E40" s="801"/>
    </row>
    <row r="41" spans="1:21" ht="28.5" customHeight="1">
      <c r="A41" s="797"/>
      <c r="B41" s="799"/>
      <c r="C41" s="802"/>
      <c r="D41" s="802"/>
      <c r="E41" s="803"/>
    </row>
    <row r="42" spans="1:21" ht="55.5" customHeight="1">
      <c r="A42" s="434">
        <v>1</v>
      </c>
      <c r="B42" s="41" t="s">
        <v>220</v>
      </c>
      <c r="C42" s="788">
        <v>104</v>
      </c>
      <c r="D42" s="789"/>
      <c r="E42" s="790"/>
    </row>
    <row r="43" spans="1:21" ht="50.25" customHeight="1">
      <c r="A43" s="434">
        <v>2</v>
      </c>
      <c r="B43" s="40" t="s">
        <v>140</v>
      </c>
      <c r="C43" s="788">
        <v>104</v>
      </c>
      <c r="D43" s="789"/>
      <c r="E43" s="790"/>
    </row>
    <row r="44" spans="1:21" ht="39" thickBot="1">
      <c r="A44" s="435">
        <v>3</v>
      </c>
      <c r="B44" s="436" t="s">
        <v>141</v>
      </c>
      <c r="C44" s="782"/>
      <c r="D44" s="783"/>
      <c r="E44" s="784"/>
    </row>
    <row r="47" spans="1:21" s="1" customFormat="1" ht="15.75">
      <c r="A47" s="4" t="str">
        <f>'обща информация'!$B$39</f>
        <v>Дата: 24.04.2020 г.</v>
      </c>
      <c r="G47" s="5" t="str">
        <f>'обща информация'!$H$39</f>
        <v>Главен счетоводител:</v>
      </c>
      <c r="H47" s="6" t="s">
        <v>526</v>
      </c>
      <c r="I47" s="6"/>
    </row>
    <row r="48" spans="1:21" s="1" customFormat="1" ht="15.75">
      <c r="F48" s="10"/>
      <c r="G48" s="7" t="str">
        <f>'обща информация'!$H$40</f>
        <v>Снежана Маркова</v>
      </c>
      <c r="H48" s="659" t="s">
        <v>29</v>
      </c>
      <c r="I48" s="659"/>
    </row>
    <row r="49" spans="5:10" s="1" customFormat="1" ht="15.75">
      <c r="E49" s="9"/>
      <c r="G49" s="10"/>
      <c r="H49" s="10"/>
      <c r="I49" s="10"/>
    </row>
    <row r="50" spans="5:10" s="1" customFormat="1" ht="15.75">
      <c r="E50" s="10"/>
      <c r="G50" s="10"/>
      <c r="H50" s="10"/>
      <c r="I50" s="10"/>
    </row>
    <row r="51" spans="5:10" s="1" customFormat="1" ht="15.75">
      <c r="E51" s="10"/>
      <c r="G51" s="226" t="str">
        <f>'обща информация'!$H$42</f>
        <v>Управител/изп.директор</v>
      </c>
      <c r="H51" s="12" t="s">
        <v>523</v>
      </c>
      <c r="I51" s="10"/>
    </row>
    <row r="52" spans="5:10" s="1" customFormat="1" ht="15.75">
      <c r="E52" s="10"/>
      <c r="G52" s="7" t="str">
        <f>'обща информация'!$H$43</f>
        <v>инж. Тодор Марков</v>
      </c>
      <c r="H52" s="659" t="s">
        <v>31</v>
      </c>
      <c r="I52" s="659"/>
      <c r="J52" s="13"/>
    </row>
  </sheetData>
  <mergeCells count="24">
    <mergeCell ref="H1:I1"/>
    <mergeCell ref="H48:I48"/>
    <mergeCell ref="H52:I52"/>
    <mergeCell ref="A2:I2"/>
    <mergeCell ref="A3:I3"/>
    <mergeCell ref="A4:I4"/>
    <mergeCell ref="A5:I5"/>
    <mergeCell ref="A40:A41"/>
    <mergeCell ref="B40:B41"/>
    <mergeCell ref="C40:E40"/>
    <mergeCell ref="C41:E41"/>
    <mergeCell ref="A29:A32"/>
    <mergeCell ref="A7:A8"/>
    <mergeCell ref="A9:A12"/>
    <mergeCell ref="A13:A16"/>
    <mergeCell ref="A17:A20"/>
    <mergeCell ref="H7:I7"/>
    <mergeCell ref="C44:E44"/>
    <mergeCell ref="A21:A24"/>
    <mergeCell ref="A25:A28"/>
    <mergeCell ref="C42:E42"/>
    <mergeCell ref="C43:E43"/>
    <mergeCell ref="B7:G7"/>
    <mergeCell ref="A33:A36"/>
  </mergeCells>
  <printOptions horizontalCentered="1"/>
  <pageMargins left="0.62992125984251968" right="0.23622047244094491" top="0.78740157480314965" bottom="0.35433070866141736" header="0.31496062992125984" footer="0.31496062992125984"/>
  <pageSetup paperSize="9" scale="72" orientation="portrait" horizontalDpi="4294967295" verticalDpi="4294967295" r:id="rId1"/>
  <colBreaks count="1" manualBreakCount="1">
    <brk id="9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topLeftCell="A7" zoomScale="120" zoomScaleNormal="120" workbookViewId="0">
      <selection activeCell="A16" sqref="A16"/>
    </sheetView>
  </sheetViews>
  <sheetFormatPr defaultRowHeight="15"/>
  <cols>
    <col min="1" max="1" width="71.85546875" customWidth="1"/>
    <col min="2" max="2" width="15.28515625" customWidth="1"/>
    <col min="3" max="3" width="19.42578125" customWidth="1"/>
  </cols>
  <sheetData>
    <row r="1" spans="1:20" ht="15.75">
      <c r="A1" s="64"/>
      <c r="B1" s="691" t="s">
        <v>552</v>
      </c>
      <c r="C1" s="691"/>
      <c r="D1" s="64"/>
      <c r="E1" s="64"/>
      <c r="F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5.5" customHeight="1">
      <c r="A2" s="733" t="s">
        <v>519</v>
      </c>
      <c r="B2" s="733"/>
      <c r="C2" s="73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.75">
      <c r="A3" s="693" t="str">
        <f>"на "&amp;'обща информация'!G8&amp;", гр. "&amp;'обща информация'!G9</f>
        <v>на "ВОДОСНАБДЯВАНЕ И КАНАЛИЗАЦИЯ" ЕООД, гр. ХАСКОВО</v>
      </c>
      <c r="B3" s="693"/>
      <c r="C3" s="69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693" t="str">
        <f>"ЕИК по БУЛСТАТ: " &amp;'обща информация'!G10</f>
        <v>ЕИК по БУЛСТАТ: 126004284</v>
      </c>
      <c r="B4" s="693"/>
      <c r="C4" s="69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693" t="str">
        <f>"към: " &amp;'обща информация'!G12</f>
        <v>към: 31.03.2020 г.</v>
      </c>
      <c r="B5" s="693"/>
      <c r="C5" s="69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224" customFormat="1" ht="19.5" thickBot="1">
      <c r="A7" s="222"/>
      <c r="B7" s="222"/>
      <c r="C7" s="223"/>
    </row>
    <row r="8" spans="1:20" s="224" customFormat="1" ht="22.5" customHeight="1" thickBot="1">
      <c r="A8" s="247" t="s">
        <v>2</v>
      </c>
      <c r="B8" s="283" t="s">
        <v>281</v>
      </c>
      <c r="C8" s="248" t="s">
        <v>282</v>
      </c>
    </row>
    <row r="9" spans="1:20" s="440" customFormat="1" ht="21.95" customHeight="1">
      <c r="A9" s="437" t="s">
        <v>283</v>
      </c>
      <c r="B9" s="438" t="s">
        <v>172</v>
      </c>
      <c r="C9" s="439">
        <f>C10+C11</f>
        <v>61</v>
      </c>
    </row>
    <row r="10" spans="1:20" s="440" customFormat="1" ht="21.95" customHeight="1">
      <c r="A10" s="448" t="s">
        <v>284</v>
      </c>
      <c r="B10" s="441" t="s">
        <v>172</v>
      </c>
      <c r="C10" s="442">
        <v>61</v>
      </c>
    </row>
    <row r="11" spans="1:20" s="440" customFormat="1" ht="21.95" customHeight="1">
      <c r="A11" s="448" t="s">
        <v>285</v>
      </c>
      <c r="B11" s="441" t="s">
        <v>172</v>
      </c>
      <c r="C11" s="442"/>
    </row>
    <row r="12" spans="1:20" s="440" customFormat="1" ht="21.95" customHeight="1">
      <c r="A12" s="443" t="s">
        <v>286</v>
      </c>
      <c r="B12" s="444" t="s">
        <v>172</v>
      </c>
      <c r="C12" s="442">
        <v>19</v>
      </c>
    </row>
    <row r="13" spans="1:20" s="440" customFormat="1" ht="21.95" customHeight="1" thickBot="1">
      <c r="A13" s="445" t="s">
        <v>287</v>
      </c>
      <c r="B13" s="446" t="s">
        <v>172</v>
      </c>
      <c r="C13" s="447">
        <v>42</v>
      </c>
    </row>
    <row r="14" spans="1:20" s="224" customFormat="1" ht="15.75">
      <c r="A14" s="245"/>
      <c r="B14" s="245"/>
      <c r="C14" s="246"/>
    </row>
    <row r="15" spans="1:20" s="224" customFormat="1" ht="15.75">
      <c r="A15" s="245"/>
      <c r="B15" s="245"/>
      <c r="C15" s="246"/>
    </row>
    <row r="16" spans="1:20" s="224" customFormat="1" ht="15.75">
      <c r="A16" s="245"/>
      <c r="B16" s="245"/>
      <c r="C16" s="246"/>
    </row>
    <row r="18" spans="1:4" ht="15.75">
      <c r="A18" s="4" t="str">
        <f>'обща информация'!$B$39</f>
        <v>Дата: 24.04.2020 г.</v>
      </c>
    </row>
    <row r="19" spans="1:4" s="1" customFormat="1" ht="15.75">
      <c r="B19" s="5" t="str">
        <f>'обща информация'!$H$39</f>
        <v>Главен счетоводител:</v>
      </c>
      <c r="C19" s="6" t="s">
        <v>291</v>
      </c>
    </row>
    <row r="20" spans="1:4" s="1" customFormat="1" ht="15.75">
      <c r="B20" s="7" t="str">
        <f>'обща информация'!$H$40</f>
        <v>Снежана Маркова</v>
      </c>
      <c r="C20" s="286" t="s">
        <v>29</v>
      </c>
    </row>
    <row r="21" spans="1:4" s="1" customFormat="1" ht="15.75">
      <c r="B21" s="10"/>
      <c r="C21" s="10"/>
    </row>
    <row r="22" spans="1:4" s="1" customFormat="1" ht="15.75">
      <c r="B22" s="10"/>
      <c r="C22" s="10"/>
    </row>
    <row r="23" spans="1:4" s="1" customFormat="1" ht="15.75">
      <c r="B23" s="226" t="str">
        <f>'обща информация'!$H$42</f>
        <v>Управител/изп.директор</v>
      </c>
      <c r="C23" s="12" t="s">
        <v>290</v>
      </c>
    </row>
    <row r="24" spans="1:4" s="1" customFormat="1" ht="15.75">
      <c r="B24" s="7" t="str">
        <f>'обща информация'!$H$43</f>
        <v>инж. Тодор Марков</v>
      </c>
      <c r="C24" s="225" t="s">
        <v>31</v>
      </c>
      <c r="D24" s="13"/>
    </row>
    <row r="26" spans="1:4">
      <c r="A26" s="308" t="s">
        <v>32</v>
      </c>
      <c r="B26" s="309"/>
      <c r="C26" s="309"/>
    </row>
    <row r="27" spans="1:4" ht="28.5" customHeight="1">
      <c r="A27" s="807" t="s">
        <v>540</v>
      </c>
      <c r="B27" s="807"/>
      <c r="C27" s="807"/>
    </row>
  </sheetData>
  <mergeCells count="6">
    <mergeCell ref="A27:C27"/>
    <mergeCell ref="B1:C1"/>
    <mergeCell ref="A2:C2"/>
    <mergeCell ref="A3:C3"/>
    <mergeCell ref="A4:C4"/>
    <mergeCell ref="A5:C5"/>
  </mergeCells>
  <printOptions horizontalCentered="1"/>
  <pageMargins left="0.23622047244094491" right="0.23622047244094491" top="0.74803149606299213" bottom="0.54" header="0.31496062992125984" footer="0.31496062992125984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7"/>
  <sheetViews>
    <sheetView zoomScaleNormal="100" workbookViewId="0">
      <selection activeCell="H28" sqref="H28"/>
    </sheetView>
  </sheetViews>
  <sheetFormatPr defaultRowHeight="105.75" customHeight="1"/>
  <cols>
    <col min="1" max="1" width="6.28515625" style="123" customWidth="1"/>
    <col min="2" max="2" width="60.7109375" style="123" customWidth="1"/>
    <col min="3" max="3" width="20" style="123" customWidth="1"/>
    <col min="4" max="16384" width="9.140625" style="123"/>
  </cols>
  <sheetData>
    <row r="1" spans="1:17" ht="15" customHeight="1">
      <c r="B1" s="809" t="s">
        <v>296</v>
      </c>
      <c r="C1" s="809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5" customHeight="1">
      <c r="A2" s="810" t="s">
        <v>244</v>
      </c>
      <c r="B2" s="810"/>
      <c r="C2" s="810"/>
      <c r="D2" s="127"/>
    </row>
    <row r="3" spans="1:17" ht="37.5" customHeight="1">
      <c r="A3" s="811" t="s">
        <v>301</v>
      </c>
      <c r="B3" s="811"/>
      <c r="C3" s="811"/>
      <c r="D3" s="129"/>
    </row>
    <row r="4" spans="1:17" s="70" customFormat="1" ht="15" customHeight="1">
      <c r="A4" s="808" t="s">
        <v>573</v>
      </c>
      <c r="B4" s="808"/>
      <c r="C4" s="808"/>
      <c r="D4" s="126"/>
      <c r="E4" s="126"/>
      <c r="F4" s="126"/>
      <c r="G4" s="126"/>
      <c r="H4" s="126"/>
      <c r="I4" s="126"/>
      <c r="J4" s="126"/>
      <c r="K4" s="126"/>
    </row>
    <row r="5" spans="1:17" s="70" customFormat="1" ht="15" customHeight="1">
      <c r="A5" s="808" t="str">
        <f>'1.1.Счетоводен баланс'!A5:D5</f>
        <v>към: 31.03.2020 г.</v>
      </c>
      <c r="B5" s="808"/>
      <c r="C5" s="808"/>
      <c r="D5" s="126"/>
      <c r="E5" s="126"/>
      <c r="F5" s="126"/>
      <c r="G5" s="126"/>
      <c r="H5" s="126"/>
      <c r="I5" s="126"/>
      <c r="J5" s="126"/>
      <c r="K5" s="126"/>
    </row>
    <row r="6" spans="1:17" ht="15.75" thickBot="1">
      <c r="A6" s="124"/>
      <c r="B6" s="125"/>
      <c r="C6" s="125"/>
    </row>
    <row r="7" spans="1:17" ht="28.5">
      <c r="A7" s="157" t="s">
        <v>0</v>
      </c>
      <c r="B7" s="158" t="s">
        <v>241</v>
      </c>
      <c r="C7" s="157" t="s">
        <v>243</v>
      </c>
    </row>
    <row r="8" spans="1:17" s="127" customFormat="1" ht="15" thickBot="1">
      <c r="A8" s="159">
        <v>1</v>
      </c>
      <c r="B8" s="160">
        <v>2</v>
      </c>
      <c r="C8" s="159">
        <v>3</v>
      </c>
    </row>
    <row r="9" spans="1:17" ht="15">
      <c r="A9" s="161"/>
      <c r="B9" s="292" t="s">
        <v>574</v>
      </c>
      <c r="C9" s="295"/>
    </row>
    <row r="10" spans="1:17" ht="15">
      <c r="A10" s="162"/>
      <c r="B10" s="293"/>
      <c r="C10" s="296"/>
    </row>
    <row r="11" spans="1:17" ht="15">
      <c r="A11" s="162"/>
      <c r="B11" s="293"/>
      <c r="C11" s="296"/>
    </row>
    <row r="12" spans="1:17" ht="15">
      <c r="A12" s="162"/>
      <c r="B12" s="293"/>
      <c r="C12" s="296"/>
    </row>
    <row r="13" spans="1:17" ht="15">
      <c r="A13" s="162"/>
      <c r="B13" s="293"/>
      <c r="C13" s="296"/>
    </row>
    <row r="14" spans="1:17" ht="15">
      <c r="A14" s="162"/>
      <c r="B14" s="293"/>
      <c r="C14" s="296"/>
    </row>
    <row r="15" spans="1:17" ht="15.75" thickBot="1">
      <c r="A15" s="290"/>
      <c r="B15" s="294"/>
      <c r="C15" s="297"/>
    </row>
    <row r="16" spans="1:17" ht="15">
      <c r="C16" s="291">
        <f>SUM(C9:C15)</f>
        <v>0</v>
      </c>
    </row>
    <row r="17" spans="1:5" ht="15">
      <c r="A17" s="249"/>
      <c r="B17" s="249"/>
      <c r="C17" s="249"/>
    </row>
    <row r="18" spans="1:5" ht="15">
      <c r="A18" s="249"/>
      <c r="B18" s="249"/>
      <c r="C18" s="249"/>
    </row>
    <row r="19" spans="1:5" ht="15"/>
    <row r="20" spans="1:5" ht="15.75">
      <c r="A20" s="4" t="str">
        <f>'1.1.Счетоводен баланс'!A175</f>
        <v>Дата: 24.04.2020 г.</v>
      </c>
      <c r="B20" s="127"/>
    </row>
    <row r="21" spans="1:5" ht="15.75">
      <c r="A21" s="4"/>
      <c r="B21" s="127"/>
    </row>
    <row r="22" spans="1:5" s="1" customFormat="1" ht="15.75">
      <c r="B22" s="11" t="s">
        <v>15</v>
      </c>
      <c r="C22" s="6"/>
      <c r="D22" s="6"/>
    </row>
    <row r="23" spans="1:5" s="1" customFormat="1" ht="16.5" customHeight="1">
      <c r="B23" s="7"/>
      <c r="C23" s="450" t="s">
        <v>578</v>
      </c>
    </row>
    <row r="24" spans="1:5" s="1" customFormat="1" ht="16.5" customHeight="1">
      <c r="B24" s="10"/>
      <c r="C24" s="10"/>
      <c r="D24" s="10"/>
    </row>
    <row r="25" spans="1:5" s="1" customFormat="1" ht="16.5" customHeight="1">
      <c r="B25" s="11" t="s">
        <v>575</v>
      </c>
      <c r="C25" s="12"/>
      <c r="D25" s="10"/>
    </row>
    <row r="26" spans="1:5" s="1" customFormat="1" ht="15.75">
      <c r="B26" s="7"/>
      <c r="C26" s="450" t="s">
        <v>579</v>
      </c>
      <c r="E26" s="13"/>
    </row>
    <row r="27" spans="1:5" ht="15"/>
  </sheetData>
  <mergeCells count="5">
    <mergeCell ref="A5:C5"/>
    <mergeCell ref="B1:C1"/>
    <mergeCell ref="A2:C2"/>
    <mergeCell ref="A3:C3"/>
    <mergeCell ref="A4:C4"/>
  </mergeCells>
  <pageMargins left="0.7" right="0.7" top="0.75" bottom="0.75" header="0.3" footer="0.3"/>
  <pageSetup paperSize="9" scale="98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zoomScale="130" zoomScaleNormal="130" workbookViewId="0">
      <selection activeCell="A6" sqref="A6"/>
    </sheetView>
  </sheetViews>
  <sheetFormatPr defaultRowHeight="15"/>
  <cols>
    <col min="1" max="1" width="6.28515625" style="163" customWidth="1"/>
    <col min="2" max="2" width="23.5703125" style="163" customWidth="1"/>
    <col min="3" max="3" width="24.85546875" style="163" customWidth="1"/>
    <col min="4" max="4" width="32.7109375" style="163" customWidth="1"/>
    <col min="5" max="256" width="9.140625" style="163"/>
    <col min="257" max="257" width="8.42578125" style="163" customWidth="1"/>
    <col min="258" max="258" width="23.5703125" style="163" customWidth="1"/>
    <col min="259" max="259" width="24.85546875" style="163" customWidth="1"/>
    <col min="260" max="260" width="32.7109375" style="163" customWidth="1"/>
    <col min="261" max="512" width="9.140625" style="163"/>
    <col min="513" max="513" width="8.42578125" style="163" customWidth="1"/>
    <col min="514" max="514" width="23.5703125" style="163" customWidth="1"/>
    <col min="515" max="515" width="24.85546875" style="163" customWidth="1"/>
    <col min="516" max="516" width="32.7109375" style="163" customWidth="1"/>
    <col min="517" max="768" width="9.140625" style="163"/>
    <col min="769" max="769" width="8.42578125" style="163" customWidth="1"/>
    <col min="770" max="770" width="23.5703125" style="163" customWidth="1"/>
    <col min="771" max="771" width="24.85546875" style="163" customWidth="1"/>
    <col min="772" max="772" width="32.7109375" style="163" customWidth="1"/>
    <col min="773" max="1024" width="9.140625" style="163"/>
    <col min="1025" max="1025" width="8.42578125" style="163" customWidth="1"/>
    <col min="1026" max="1026" width="23.5703125" style="163" customWidth="1"/>
    <col min="1027" max="1027" width="24.85546875" style="163" customWidth="1"/>
    <col min="1028" max="1028" width="32.7109375" style="163" customWidth="1"/>
    <col min="1029" max="1280" width="9.140625" style="163"/>
    <col min="1281" max="1281" width="8.42578125" style="163" customWidth="1"/>
    <col min="1282" max="1282" width="23.5703125" style="163" customWidth="1"/>
    <col min="1283" max="1283" width="24.85546875" style="163" customWidth="1"/>
    <col min="1284" max="1284" width="32.7109375" style="163" customWidth="1"/>
    <col min="1285" max="1536" width="9.140625" style="163"/>
    <col min="1537" max="1537" width="8.42578125" style="163" customWidth="1"/>
    <col min="1538" max="1538" width="23.5703125" style="163" customWidth="1"/>
    <col min="1539" max="1539" width="24.85546875" style="163" customWidth="1"/>
    <col min="1540" max="1540" width="32.7109375" style="163" customWidth="1"/>
    <col min="1541" max="1792" width="9.140625" style="163"/>
    <col min="1793" max="1793" width="8.42578125" style="163" customWidth="1"/>
    <col min="1794" max="1794" width="23.5703125" style="163" customWidth="1"/>
    <col min="1795" max="1795" width="24.85546875" style="163" customWidth="1"/>
    <col min="1796" max="1796" width="32.7109375" style="163" customWidth="1"/>
    <col min="1797" max="2048" width="9.140625" style="163"/>
    <col min="2049" max="2049" width="8.42578125" style="163" customWidth="1"/>
    <col min="2050" max="2050" width="23.5703125" style="163" customWidth="1"/>
    <col min="2051" max="2051" width="24.85546875" style="163" customWidth="1"/>
    <col min="2052" max="2052" width="32.7109375" style="163" customWidth="1"/>
    <col min="2053" max="2304" width="9.140625" style="163"/>
    <col min="2305" max="2305" width="8.42578125" style="163" customWidth="1"/>
    <col min="2306" max="2306" width="23.5703125" style="163" customWidth="1"/>
    <col min="2307" max="2307" width="24.85546875" style="163" customWidth="1"/>
    <col min="2308" max="2308" width="32.7109375" style="163" customWidth="1"/>
    <col min="2309" max="2560" width="9.140625" style="163"/>
    <col min="2561" max="2561" width="8.42578125" style="163" customWidth="1"/>
    <col min="2562" max="2562" width="23.5703125" style="163" customWidth="1"/>
    <col min="2563" max="2563" width="24.85546875" style="163" customWidth="1"/>
    <col min="2564" max="2564" width="32.7109375" style="163" customWidth="1"/>
    <col min="2565" max="2816" width="9.140625" style="163"/>
    <col min="2817" max="2817" width="8.42578125" style="163" customWidth="1"/>
    <col min="2818" max="2818" width="23.5703125" style="163" customWidth="1"/>
    <col min="2819" max="2819" width="24.85546875" style="163" customWidth="1"/>
    <col min="2820" max="2820" width="32.7109375" style="163" customWidth="1"/>
    <col min="2821" max="3072" width="9.140625" style="163"/>
    <col min="3073" max="3073" width="8.42578125" style="163" customWidth="1"/>
    <col min="3074" max="3074" width="23.5703125" style="163" customWidth="1"/>
    <col min="3075" max="3075" width="24.85546875" style="163" customWidth="1"/>
    <col min="3076" max="3076" width="32.7109375" style="163" customWidth="1"/>
    <col min="3077" max="3328" width="9.140625" style="163"/>
    <col min="3329" max="3329" width="8.42578125" style="163" customWidth="1"/>
    <col min="3330" max="3330" width="23.5703125" style="163" customWidth="1"/>
    <col min="3331" max="3331" width="24.85546875" style="163" customWidth="1"/>
    <col min="3332" max="3332" width="32.7109375" style="163" customWidth="1"/>
    <col min="3333" max="3584" width="9.140625" style="163"/>
    <col min="3585" max="3585" width="8.42578125" style="163" customWidth="1"/>
    <col min="3586" max="3586" width="23.5703125" style="163" customWidth="1"/>
    <col min="3587" max="3587" width="24.85546875" style="163" customWidth="1"/>
    <col min="3588" max="3588" width="32.7109375" style="163" customWidth="1"/>
    <col min="3589" max="3840" width="9.140625" style="163"/>
    <col min="3841" max="3841" width="8.42578125" style="163" customWidth="1"/>
    <col min="3842" max="3842" width="23.5703125" style="163" customWidth="1"/>
    <col min="3843" max="3843" width="24.85546875" style="163" customWidth="1"/>
    <col min="3844" max="3844" width="32.7109375" style="163" customWidth="1"/>
    <col min="3845" max="4096" width="9.140625" style="163"/>
    <col min="4097" max="4097" width="8.42578125" style="163" customWidth="1"/>
    <col min="4098" max="4098" width="23.5703125" style="163" customWidth="1"/>
    <col min="4099" max="4099" width="24.85546875" style="163" customWidth="1"/>
    <col min="4100" max="4100" width="32.7109375" style="163" customWidth="1"/>
    <col min="4101" max="4352" width="9.140625" style="163"/>
    <col min="4353" max="4353" width="8.42578125" style="163" customWidth="1"/>
    <col min="4354" max="4354" width="23.5703125" style="163" customWidth="1"/>
    <col min="4355" max="4355" width="24.85546875" style="163" customWidth="1"/>
    <col min="4356" max="4356" width="32.7109375" style="163" customWidth="1"/>
    <col min="4357" max="4608" width="9.140625" style="163"/>
    <col min="4609" max="4609" width="8.42578125" style="163" customWidth="1"/>
    <col min="4610" max="4610" width="23.5703125" style="163" customWidth="1"/>
    <col min="4611" max="4611" width="24.85546875" style="163" customWidth="1"/>
    <col min="4612" max="4612" width="32.7109375" style="163" customWidth="1"/>
    <col min="4613" max="4864" width="9.140625" style="163"/>
    <col min="4865" max="4865" width="8.42578125" style="163" customWidth="1"/>
    <col min="4866" max="4866" width="23.5703125" style="163" customWidth="1"/>
    <col min="4867" max="4867" width="24.85546875" style="163" customWidth="1"/>
    <col min="4868" max="4868" width="32.7109375" style="163" customWidth="1"/>
    <col min="4869" max="5120" width="9.140625" style="163"/>
    <col min="5121" max="5121" width="8.42578125" style="163" customWidth="1"/>
    <col min="5122" max="5122" width="23.5703125" style="163" customWidth="1"/>
    <col min="5123" max="5123" width="24.85546875" style="163" customWidth="1"/>
    <col min="5124" max="5124" width="32.7109375" style="163" customWidth="1"/>
    <col min="5125" max="5376" width="9.140625" style="163"/>
    <col min="5377" max="5377" width="8.42578125" style="163" customWidth="1"/>
    <col min="5378" max="5378" width="23.5703125" style="163" customWidth="1"/>
    <col min="5379" max="5379" width="24.85546875" style="163" customWidth="1"/>
    <col min="5380" max="5380" width="32.7109375" style="163" customWidth="1"/>
    <col min="5381" max="5632" width="9.140625" style="163"/>
    <col min="5633" max="5633" width="8.42578125" style="163" customWidth="1"/>
    <col min="5634" max="5634" width="23.5703125" style="163" customWidth="1"/>
    <col min="5635" max="5635" width="24.85546875" style="163" customWidth="1"/>
    <col min="5636" max="5636" width="32.7109375" style="163" customWidth="1"/>
    <col min="5637" max="5888" width="9.140625" style="163"/>
    <col min="5889" max="5889" width="8.42578125" style="163" customWidth="1"/>
    <col min="5890" max="5890" width="23.5703125" style="163" customWidth="1"/>
    <col min="5891" max="5891" width="24.85546875" style="163" customWidth="1"/>
    <col min="5892" max="5892" width="32.7109375" style="163" customWidth="1"/>
    <col min="5893" max="6144" width="9.140625" style="163"/>
    <col min="6145" max="6145" width="8.42578125" style="163" customWidth="1"/>
    <col min="6146" max="6146" width="23.5703125" style="163" customWidth="1"/>
    <col min="6147" max="6147" width="24.85546875" style="163" customWidth="1"/>
    <col min="6148" max="6148" width="32.7109375" style="163" customWidth="1"/>
    <col min="6149" max="6400" width="9.140625" style="163"/>
    <col min="6401" max="6401" width="8.42578125" style="163" customWidth="1"/>
    <col min="6402" max="6402" width="23.5703125" style="163" customWidth="1"/>
    <col min="6403" max="6403" width="24.85546875" style="163" customWidth="1"/>
    <col min="6404" max="6404" width="32.7109375" style="163" customWidth="1"/>
    <col min="6405" max="6656" width="9.140625" style="163"/>
    <col min="6657" max="6657" width="8.42578125" style="163" customWidth="1"/>
    <col min="6658" max="6658" width="23.5703125" style="163" customWidth="1"/>
    <col min="6659" max="6659" width="24.85546875" style="163" customWidth="1"/>
    <col min="6660" max="6660" width="32.7109375" style="163" customWidth="1"/>
    <col min="6661" max="6912" width="9.140625" style="163"/>
    <col min="6913" max="6913" width="8.42578125" style="163" customWidth="1"/>
    <col min="6914" max="6914" width="23.5703125" style="163" customWidth="1"/>
    <col min="6915" max="6915" width="24.85546875" style="163" customWidth="1"/>
    <col min="6916" max="6916" width="32.7109375" style="163" customWidth="1"/>
    <col min="6917" max="7168" width="9.140625" style="163"/>
    <col min="7169" max="7169" width="8.42578125" style="163" customWidth="1"/>
    <col min="7170" max="7170" width="23.5703125" style="163" customWidth="1"/>
    <col min="7171" max="7171" width="24.85546875" style="163" customWidth="1"/>
    <col min="7172" max="7172" width="32.7109375" style="163" customWidth="1"/>
    <col min="7173" max="7424" width="9.140625" style="163"/>
    <col min="7425" max="7425" width="8.42578125" style="163" customWidth="1"/>
    <col min="7426" max="7426" width="23.5703125" style="163" customWidth="1"/>
    <col min="7427" max="7427" width="24.85546875" style="163" customWidth="1"/>
    <col min="7428" max="7428" width="32.7109375" style="163" customWidth="1"/>
    <col min="7429" max="7680" width="9.140625" style="163"/>
    <col min="7681" max="7681" width="8.42578125" style="163" customWidth="1"/>
    <col min="7682" max="7682" width="23.5703125" style="163" customWidth="1"/>
    <col min="7683" max="7683" width="24.85546875" style="163" customWidth="1"/>
    <col min="7684" max="7684" width="32.7109375" style="163" customWidth="1"/>
    <col min="7685" max="7936" width="9.140625" style="163"/>
    <col min="7937" max="7937" width="8.42578125" style="163" customWidth="1"/>
    <col min="7938" max="7938" width="23.5703125" style="163" customWidth="1"/>
    <col min="7939" max="7939" width="24.85546875" style="163" customWidth="1"/>
    <col min="7940" max="7940" width="32.7109375" style="163" customWidth="1"/>
    <col min="7941" max="8192" width="9.140625" style="163"/>
    <col min="8193" max="8193" width="8.42578125" style="163" customWidth="1"/>
    <col min="8194" max="8194" width="23.5703125" style="163" customWidth="1"/>
    <col min="8195" max="8195" width="24.85546875" style="163" customWidth="1"/>
    <col min="8196" max="8196" width="32.7109375" style="163" customWidth="1"/>
    <col min="8197" max="8448" width="9.140625" style="163"/>
    <col min="8449" max="8449" width="8.42578125" style="163" customWidth="1"/>
    <col min="8450" max="8450" width="23.5703125" style="163" customWidth="1"/>
    <col min="8451" max="8451" width="24.85546875" style="163" customWidth="1"/>
    <col min="8452" max="8452" width="32.7109375" style="163" customWidth="1"/>
    <col min="8453" max="8704" width="9.140625" style="163"/>
    <col min="8705" max="8705" width="8.42578125" style="163" customWidth="1"/>
    <col min="8706" max="8706" width="23.5703125" style="163" customWidth="1"/>
    <col min="8707" max="8707" width="24.85546875" style="163" customWidth="1"/>
    <col min="8708" max="8708" width="32.7109375" style="163" customWidth="1"/>
    <col min="8709" max="8960" width="9.140625" style="163"/>
    <col min="8961" max="8961" width="8.42578125" style="163" customWidth="1"/>
    <col min="8962" max="8962" width="23.5703125" style="163" customWidth="1"/>
    <col min="8963" max="8963" width="24.85546875" style="163" customWidth="1"/>
    <col min="8964" max="8964" width="32.7109375" style="163" customWidth="1"/>
    <col min="8965" max="9216" width="9.140625" style="163"/>
    <col min="9217" max="9217" width="8.42578125" style="163" customWidth="1"/>
    <col min="9218" max="9218" width="23.5703125" style="163" customWidth="1"/>
    <col min="9219" max="9219" width="24.85546875" style="163" customWidth="1"/>
    <col min="9220" max="9220" width="32.7109375" style="163" customWidth="1"/>
    <col min="9221" max="9472" width="9.140625" style="163"/>
    <col min="9473" max="9473" width="8.42578125" style="163" customWidth="1"/>
    <col min="9474" max="9474" width="23.5703125" style="163" customWidth="1"/>
    <col min="9475" max="9475" width="24.85546875" style="163" customWidth="1"/>
    <col min="9476" max="9476" width="32.7109375" style="163" customWidth="1"/>
    <col min="9477" max="9728" width="9.140625" style="163"/>
    <col min="9729" max="9729" width="8.42578125" style="163" customWidth="1"/>
    <col min="9730" max="9730" width="23.5703125" style="163" customWidth="1"/>
    <col min="9731" max="9731" width="24.85546875" style="163" customWidth="1"/>
    <col min="9732" max="9732" width="32.7109375" style="163" customWidth="1"/>
    <col min="9733" max="9984" width="9.140625" style="163"/>
    <col min="9985" max="9985" width="8.42578125" style="163" customWidth="1"/>
    <col min="9986" max="9986" width="23.5703125" style="163" customWidth="1"/>
    <col min="9987" max="9987" width="24.85546875" style="163" customWidth="1"/>
    <col min="9988" max="9988" width="32.7109375" style="163" customWidth="1"/>
    <col min="9989" max="10240" width="9.140625" style="163"/>
    <col min="10241" max="10241" width="8.42578125" style="163" customWidth="1"/>
    <col min="10242" max="10242" width="23.5703125" style="163" customWidth="1"/>
    <col min="10243" max="10243" width="24.85546875" style="163" customWidth="1"/>
    <col min="10244" max="10244" width="32.7109375" style="163" customWidth="1"/>
    <col min="10245" max="10496" width="9.140625" style="163"/>
    <col min="10497" max="10497" width="8.42578125" style="163" customWidth="1"/>
    <col min="10498" max="10498" width="23.5703125" style="163" customWidth="1"/>
    <col min="10499" max="10499" width="24.85546875" style="163" customWidth="1"/>
    <col min="10500" max="10500" width="32.7109375" style="163" customWidth="1"/>
    <col min="10501" max="10752" width="9.140625" style="163"/>
    <col min="10753" max="10753" width="8.42578125" style="163" customWidth="1"/>
    <col min="10754" max="10754" width="23.5703125" style="163" customWidth="1"/>
    <col min="10755" max="10755" width="24.85546875" style="163" customWidth="1"/>
    <col min="10756" max="10756" width="32.7109375" style="163" customWidth="1"/>
    <col min="10757" max="11008" width="9.140625" style="163"/>
    <col min="11009" max="11009" width="8.42578125" style="163" customWidth="1"/>
    <col min="11010" max="11010" width="23.5703125" style="163" customWidth="1"/>
    <col min="11011" max="11011" width="24.85546875" style="163" customWidth="1"/>
    <col min="11012" max="11012" width="32.7109375" style="163" customWidth="1"/>
    <col min="11013" max="11264" width="9.140625" style="163"/>
    <col min="11265" max="11265" width="8.42578125" style="163" customWidth="1"/>
    <col min="11266" max="11266" width="23.5703125" style="163" customWidth="1"/>
    <col min="11267" max="11267" width="24.85546875" style="163" customWidth="1"/>
    <col min="11268" max="11268" width="32.7109375" style="163" customWidth="1"/>
    <col min="11269" max="11520" width="9.140625" style="163"/>
    <col min="11521" max="11521" width="8.42578125" style="163" customWidth="1"/>
    <col min="11522" max="11522" width="23.5703125" style="163" customWidth="1"/>
    <col min="11523" max="11523" width="24.85546875" style="163" customWidth="1"/>
    <col min="11524" max="11524" width="32.7109375" style="163" customWidth="1"/>
    <col min="11525" max="11776" width="9.140625" style="163"/>
    <col min="11777" max="11777" width="8.42578125" style="163" customWidth="1"/>
    <col min="11778" max="11778" width="23.5703125" style="163" customWidth="1"/>
    <col min="11779" max="11779" width="24.85546875" style="163" customWidth="1"/>
    <col min="11780" max="11780" width="32.7109375" style="163" customWidth="1"/>
    <col min="11781" max="12032" width="9.140625" style="163"/>
    <col min="12033" max="12033" width="8.42578125" style="163" customWidth="1"/>
    <col min="12034" max="12034" width="23.5703125" style="163" customWidth="1"/>
    <col min="12035" max="12035" width="24.85546875" style="163" customWidth="1"/>
    <col min="12036" max="12036" width="32.7109375" style="163" customWidth="1"/>
    <col min="12037" max="12288" width="9.140625" style="163"/>
    <col min="12289" max="12289" width="8.42578125" style="163" customWidth="1"/>
    <col min="12290" max="12290" width="23.5703125" style="163" customWidth="1"/>
    <col min="12291" max="12291" width="24.85546875" style="163" customWidth="1"/>
    <col min="12292" max="12292" width="32.7109375" style="163" customWidth="1"/>
    <col min="12293" max="12544" width="9.140625" style="163"/>
    <col min="12545" max="12545" width="8.42578125" style="163" customWidth="1"/>
    <col min="12546" max="12546" width="23.5703125" style="163" customWidth="1"/>
    <col min="12547" max="12547" width="24.85546875" style="163" customWidth="1"/>
    <col min="12548" max="12548" width="32.7109375" style="163" customWidth="1"/>
    <col min="12549" max="12800" width="9.140625" style="163"/>
    <col min="12801" max="12801" width="8.42578125" style="163" customWidth="1"/>
    <col min="12802" max="12802" width="23.5703125" style="163" customWidth="1"/>
    <col min="12803" max="12803" width="24.85546875" style="163" customWidth="1"/>
    <col min="12804" max="12804" width="32.7109375" style="163" customWidth="1"/>
    <col min="12805" max="13056" width="9.140625" style="163"/>
    <col min="13057" max="13057" width="8.42578125" style="163" customWidth="1"/>
    <col min="13058" max="13058" width="23.5703125" style="163" customWidth="1"/>
    <col min="13059" max="13059" width="24.85546875" style="163" customWidth="1"/>
    <col min="13060" max="13060" width="32.7109375" style="163" customWidth="1"/>
    <col min="13061" max="13312" width="9.140625" style="163"/>
    <col min="13313" max="13313" width="8.42578125" style="163" customWidth="1"/>
    <col min="13314" max="13314" width="23.5703125" style="163" customWidth="1"/>
    <col min="13315" max="13315" width="24.85546875" style="163" customWidth="1"/>
    <col min="13316" max="13316" width="32.7109375" style="163" customWidth="1"/>
    <col min="13317" max="13568" width="9.140625" style="163"/>
    <col min="13569" max="13569" width="8.42578125" style="163" customWidth="1"/>
    <col min="13570" max="13570" width="23.5703125" style="163" customWidth="1"/>
    <col min="13571" max="13571" width="24.85546875" style="163" customWidth="1"/>
    <col min="13572" max="13572" width="32.7109375" style="163" customWidth="1"/>
    <col min="13573" max="13824" width="9.140625" style="163"/>
    <col min="13825" max="13825" width="8.42578125" style="163" customWidth="1"/>
    <col min="13826" max="13826" width="23.5703125" style="163" customWidth="1"/>
    <col min="13827" max="13827" width="24.85546875" style="163" customWidth="1"/>
    <col min="13828" max="13828" width="32.7109375" style="163" customWidth="1"/>
    <col min="13829" max="14080" width="9.140625" style="163"/>
    <col min="14081" max="14081" width="8.42578125" style="163" customWidth="1"/>
    <col min="14082" max="14082" width="23.5703125" style="163" customWidth="1"/>
    <col min="14083" max="14083" width="24.85546875" style="163" customWidth="1"/>
    <col min="14084" max="14084" width="32.7109375" style="163" customWidth="1"/>
    <col min="14085" max="14336" width="9.140625" style="163"/>
    <col min="14337" max="14337" width="8.42578125" style="163" customWidth="1"/>
    <col min="14338" max="14338" width="23.5703125" style="163" customWidth="1"/>
    <col min="14339" max="14339" width="24.85546875" style="163" customWidth="1"/>
    <col min="14340" max="14340" width="32.7109375" style="163" customWidth="1"/>
    <col min="14341" max="14592" width="9.140625" style="163"/>
    <col min="14593" max="14593" width="8.42578125" style="163" customWidth="1"/>
    <col min="14594" max="14594" width="23.5703125" style="163" customWidth="1"/>
    <col min="14595" max="14595" width="24.85546875" style="163" customWidth="1"/>
    <col min="14596" max="14596" width="32.7109375" style="163" customWidth="1"/>
    <col min="14597" max="14848" width="9.140625" style="163"/>
    <col min="14849" max="14849" width="8.42578125" style="163" customWidth="1"/>
    <col min="14850" max="14850" width="23.5703125" style="163" customWidth="1"/>
    <col min="14851" max="14851" width="24.85546875" style="163" customWidth="1"/>
    <col min="14852" max="14852" width="32.7109375" style="163" customWidth="1"/>
    <col min="14853" max="15104" width="9.140625" style="163"/>
    <col min="15105" max="15105" width="8.42578125" style="163" customWidth="1"/>
    <col min="15106" max="15106" width="23.5703125" style="163" customWidth="1"/>
    <col min="15107" max="15107" width="24.85546875" style="163" customWidth="1"/>
    <col min="15108" max="15108" width="32.7109375" style="163" customWidth="1"/>
    <col min="15109" max="15360" width="9.140625" style="163"/>
    <col min="15361" max="15361" width="8.42578125" style="163" customWidth="1"/>
    <col min="15362" max="15362" width="23.5703125" style="163" customWidth="1"/>
    <col min="15363" max="15363" width="24.85546875" style="163" customWidth="1"/>
    <col min="15364" max="15364" width="32.7109375" style="163" customWidth="1"/>
    <col min="15365" max="15616" width="9.140625" style="163"/>
    <col min="15617" max="15617" width="8.42578125" style="163" customWidth="1"/>
    <col min="15618" max="15618" width="23.5703125" style="163" customWidth="1"/>
    <col min="15619" max="15619" width="24.85546875" style="163" customWidth="1"/>
    <col min="15620" max="15620" width="32.7109375" style="163" customWidth="1"/>
    <col min="15621" max="15872" width="9.140625" style="163"/>
    <col min="15873" max="15873" width="8.42578125" style="163" customWidth="1"/>
    <col min="15874" max="15874" width="23.5703125" style="163" customWidth="1"/>
    <col min="15875" max="15875" width="24.85546875" style="163" customWidth="1"/>
    <col min="15876" max="15876" width="32.7109375" style="163" customWidth="1"/>
    <col min="15877" max="16128" width="9.140625" style="163"/>
    <col min="16129" max="16129" width="8.42578125" style="163" customWidth="1"/>
    <col min="16130" max="16130" width="23.5703125" style="163" customWidth="1"/>
    <col min="16131" max="16131" width="24.85546875" style="163" customWidth="1"/>
    <col min="16132" max="16132" width="32.7109375" style="163" customWidth="1"/>
    <col min="16133" max="16384" width="9.140625" style="163"/>
  </cols>
  <sheetData>
    <row r="1" spans="1:11" ht="15" customHeight="1">
      <c r="A1" s="818" t="s">
        <v>553</v>
      </c>
      <c r="B1" s="818"/>
      <c r="C1" s="818"/>
      <c r="D1" s="818"/>
    </row>
    <row r="2" spans="1:11" ht="46.5" customHeight="1">
      <c r="A2" s="819" t="s">
        <v>302</v>
      </c>
      <c r="B2" s="820"/>
      <c r="C2" s="820"/>
      <c r="D2" s="820"/>
    </row>
    <row r="3" spans="1:11" s="26" customFormat="1" ht="15" customHeight="1">
      <c r="A3" s="513"/>
      <c r="B3" s="513"/>
      <c r="C3" s="513"/>
      <c r="D3" s="513"/>
      <c r="E3" s="67"/>
      <c r="F3" s="67"/>
      <c r="G3" s="67"/>
      <c r="H3" s="67"/>
      <c r="I3" s="67"/>
      <c r="J3" s="67"/>
      <c r="K3" s="67"/>
    </row>
    <row r="4" spans="1:11" s="70" customFormat="1" ht="15" customHeight="1">
      <c r="A4" s="808" t="s">
        <v>573</v>
      </c>
      <c r="B4" s="808"/>
      <c r="C4" s="808"/>
      <c r="D4" s="808"/>
      <c r="E4" s="126"/>
      <c r="F4" s="126"/>
      <c r="G4" s="126"/>
      <c r="H4" s="126"/>
      <c r="I4" s="126"/>
      <c r="J4" s="126"/>
      <c r="K4" s="126"/>
    </row>
    <row r="5" spans="1:11" s="70" customFormat="1" ht="15" customHeight="1">
      <c r="A5" s="808" t="str">
        <f>'1.1.Счетоводен баланс'!A5:D5</f>
        <v>към: 31.03.2020 г.</v>
      </c>
      <c r="B5" s="808"/>
      <c r="C5" s="808"/>
      <c r="D5" s="808"/>
      <c r="E5" s="126"/>
      <c r="F5" s="126"/>
      <c r="G5" s="126"/>
      <c r="H5" s="126"/>
      <c r="I5" s="126"/>
      <c r="J5" s="126"/>
      <c r="K5" s="126"/>
    </row>
    <row r="6" spans="1:11" s="26" customFormat="1" ht="15" customHeight="1" thickBot="1">
      <c r="A6" s="121"/>
      <c r="B6" s="121"/>
      <c r="C6" s="121"/>
      <c r="D6" s="121"/>
      <c r="E6" s="67"/>
      <c r="F6" s="67"/>
      <c r="G6" s="67"/>
      <c r="H6" s="67"/>
      <c r="I6" s="67"/>
      <c r="J6" s="67"/>
      <c r="K6" s="67"/>
    </row>
    <row r="7" spans="1:11" ht="106.5">
      <c r="A7" s="164" t="s">
        <v>0</v>
      </c>
      <c r="B7" s="165" t="s">
        <v>248</v>
      </c>
      <c r="C7" s="166" t="s">
        <v>249</v>
      </c>
      <c r="D7" s="167" t="s">
        <v>274</v>
      </c>
    </row>
    <row r="8" spans="1:11" ht="15.75" thickBot="1">
      <c r="A8" s="168">
        <v>1</v>
      </c>
      <c r="B8" s="169">
        <v>2</v>
      </c>
      <c r="C8" s="168">
        <v>3</v>
      </c>
      <c r="D8" s="170">
        <v>4</v>
      </c>
    </row>
    <row r="9" spans="1:11">
      <c r="A9" s="812">
        <v>1</v>
      </c>
      <c r="B9" s="815" t="s">
        <v>576</v>
      </c>
      <c r="C9" s="815" t="s">
        <v>577</v>
      </c>
      <c r="D9" s="287"/>
    </row>
    <row r="10" spans="1:11">
      <c r="A10" s="813"/>
      <c r="B10" s="816"/>
      <c r="C10" s="816"/>
      <c r="D10" s="288"/>
    </row>
    <row r="11" spans="1:11">
      <c r="A11" s="813"/>
      <c r="B11" s="816"/>
      <c r="C11" s="816"/>
      <c r="D11" s="289"/>
    </row>
    <row r="12" spans="1:11">
      <c r="A12" s="813"/>
      <c r="B12" s="816"/>
      <c r="C12" s="816"/>
      <c r="D12" s="289"/>
    </row>
    <row r="13" spans="1:11">
      <c r="A13" s="813"/>
      <c r="B13" s="816"/>
      <c r="C13" s="816"/>
      <c r="D13" s="289"/>
    </row>
    <row r="14" spans="1:11" s="26" customFormat="1" ht="15.75">
      <c r="A14" s="813"/>
      <c r="B14" s="816"/>
      <c r="C14" s="816"/>
      <c r="D14" s="289"/>
      <c r="E14" s="86"/>
      <c r="F14" s="31"/>
      <c r="G14" s="31"/>
    </row>
    <row r="15" spans="1:11" s="26" customFormat="1" ht="16.5" thickBot="1">
      <c r="A15" s="814"/>
      <c r="B15" s="817"/>
      <c r="C15" s="817"/>
      <c r="D15" s="449"/>
      <c r="E15" s="172"/>
      <c r="F15" s="73"/>
    </row>
    <row r="16" spans="1:11" s="26" customFormat="1" ht="15.75">
      <c r="C16" s="86"/>
      <c r="E16" s="173"/>
      <c r="F16" s="173"/>
      <c r="G16" s="173"/>
    </row>
    <row r="17" spans="1:5" s="26" customFormat="1" ht="15.75">
      <c r="C17" s="86"/>
      <c r="D17" s="174"/>
      <c r="E17" s="173"/>
    </row>
    <row r="18" spans="1:5" s="26" customFormat="1" ht="15.75">
      <c r="C18" s="86"/>
      <c r="D18" s="174"/>
      <c r="E18" s="173"/>
    </row>
    <row r="19" spans="1:5" s="128" customFormat="1" ht="15.75">
      <c r="A19" s="4" t="str">
        <f>'1.1.Счетоводен баланс'!A175</f>
        <v>Дата: 24.04.2020 г.</v>
      </c>
      <c r="B19" s="4"/>
      <c r="C19" s="86"/>
    </row>
    <row r="20" spans="1:5" s="128" customFormat="1" ht="15.75">
      <c r="A20" s="4"/>
      <c r="B20" s="4"/>
      <c r="C20" s="86"/>
    </row>
    <row r="21" spans="1:5" s="1" customFormat="1" ht="15.75">
      <c r="C21" s="5" t="s">
        <v>15</v>
      </c>
    </row>
    <row r="22" spans="1:5" s="1" customFormat="1" ht="15.75">
      <c r="C22" s="312"/>
      <c r="D22" s="87" t="s">
        <v>578</v>
      </c>
    </row>
    <row r="23" spans="1:5" s="1" customFormat="1" ht="12" customHeight="1">
      <c r="A23" s="4"/>
      <c r="B23" s="4"/>
      <c r="D23" s="87"/>
    </row>
    <row r="24" spans="1:5" s="1" customFormat="1" ht="15.75">
      <c r="C24" s="5" t="s">
        <v>575</v>
      </c>
      <c r="D24" s="87"/>
    </row>
    <row r="25" spans="1:5" ht="15.75">
      <c r="C25" s="1"/>
      <c r="D25" s="453" t="s">
        <v>579</v>
      </c>
    </row>
  </sheetData>
  <mergeCells count="8">
    <mergeCell ref="A9:A15"/>
    <mergeCell ref="B9:B15"/>
    <mergeCell ref="C9:C15"/>
    <mergeCell ref="A1:D1"/>
    <mergeCell ref="A3:D3"/>
    <mergeCell ref="A2:D2"/>
    <mergeCell ref="A4:D4"/>
    <mergeCell ref="A5:D5"/>
  </mergeCells>
  <pageMargins left="0.7" right="0.5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39"/>
  <sheetViews>
    <sheetView tabSelected="1" zoomScaleNormal="100" workbookViewId="0">
      <selection activeCell="F29" sqref="F29"/>
    </sheetView>
  </sheetViews>
  <sheetFormatPr defaultRowHeight="15"/>
  <cols>
    <col min="1" max="1" width="6" style="132" customWidth="1"/>
    <col min="2" max="2" width="19.42578125" style="132" customWidth="1"/>
    <col min="3" max="3" width="8.28515625" style="132" customWidth="1"/>
    <col min="4" max="4" width="7" style="132" customWidth="1"/>
    <col min="5" max="5" width="8" style="132" customWidth="1"/>
    <col min="6" max="6" width="7.140625" style="132" customWidth="1"/>
    <col min="7" max="7" width="7.28515625" style="132" customWidth="1"/>
    <col min="8" max="8" width="9.7109375" style="132" customWidth="1"/>
    <col min="9" max="9" width="9.5703125" style="132" customWidth="1"/>
    <col min="10" max="10" width="8.5703125" style="132" customWidth="1"/>
    <col min="11" max="11" width="9.7109375" style="132" customWidth="1"/>
    <col min="12" max="12" width="8.7109375" style="132" customWidth="1"/>
    <col min="13" max="13" width="7.85546875" style="132" customWidth="1"/>
    <col min="14" max="14" width="7.28515625" style="132" customWidth="1"/>
    <col min="15" max="15" width="7.7109375" style="132" customWidth="1"/>
    <col min="16" max="16" width="10.28515625" style="132" customWidth="1"/>
    <col min="17" max="17" width="8.42578125" style="132" customWidth="1"/>
    <col min="18" max="19" width="8.85546875" style="132" customWidth="1"/>
    <col min="257" max="257" width="4.5703125" customWidth="1"/>
    <col min="258" max="258" width="19.7109375" customWidth="1"/>
    <col min="259" max="259" width="8.28515625" customWidth="1"/>
    <col min="260" max="260" width="7" customWidth="1"/>
    <col min="261" max="261" width="8" customWidth="1"/>
    <col min="262" max="262" width="7.140625" customWidth="1"/>
    <col min="263" max="263" width="7.28515625" customWidth="1"/>
    <col min="264" max="264" width="8.28515625" customWidth="1"/>
    <col min="265" max="265" width="8.140625" customWidth="1"/>
    <col min="266" max="266" width="8.5703125" customWidth="1"/>
    <col min="267" max="267" width="9.7109375" customWidth="1"/>
    <col min="268" max="268" width="8.7109375" customWidth="1"/>
    <col min="269" max="269" width="7.85546875" customWidth="1"/>
    <col min="270" max="270" width="7.28515625" customWidth="1"/>
    <col min="271" max="271" width="7.7109375" customWidth="1"/>
    <col min="272" max="272" width="8.28515625" customWidth="1"/>
    <col min="273" max="273" width="7.140625" customWidth="1"/>
    <col min="274" max="275" width="8.85546875" customWidth="1"/>
    <col min="513" max="513" width="4.5703125" customWidth="1"/>
    <col min="514" max="514" width="19.7109375" customWidth="1"/>
    <col min="515" max="515" width="8.28515625" customWidth="1"/>
    <col min="516" max="516" width="7" customWidth="1"/>
    <col min="517" max="517" width="8" customWidth="1"/>
    <col min="518" max="518" width="7.140625" customWidth="1"/>
    <col min="519" max="519" width="7.28515625" customWidth="1"/>
    <col min="520" max="520" width="8.28515625" customWidth="1"/>
    <col min="521" max="521" width="8.140625" customWidth="1"/>
    <col min="522" max="522" width="8.5703125" customWidth="1"/>
    <col min="523" max="523" width="9.7109375" customWidth="1"/>
    <col min="524" max="524" width="8.7109375" customWidth="1"/>
    <col min="525" max="525" width="7.85546875" customWidth="1"/>
    <col min="526" max="526" width="7.28515625" customWidth="1"/>
    <col min="527" max="527" width="7.7109375" customWidth="1"/>
    <col min="528" max="528" width="8.28515625" customWidth="1"/>
    <col min="529" max="529" width="7.140625" customWidth="1"/>
    <col min="530" max="531" width="8.85546875" customWidth="1"/>
    <col min="769" max="769" width="4.5703125" customWidth="1"/>
    <col min="770" max="770" width="19.7109375" customWidth="1"/>
    <col min="771" max="771" width="8.28515625" customWidth="1"/>
    <col min="772" max="772" width="7" customWidth="1"/>
    <col min="773" max="773" width="8" customWidth="1"/>
    <col min="774" max="774" width="7.140625" customWidth="1"/>
    <col min="775" max="775" width="7.28515625" customWidth="1"/>
    <col min="776" max="776" width="8.28515625" customWidth="1"/>
    <col min="777" max="777" width="8.140625" customWidth="1"/>
    <col min="778" max="778" width="8.5703125" customWidth="1"/>
    <col min="779" max="779" width="9.7109375" customWidth="1"/>
    <col min="780" max="780" width="8.7109375" customWidth="1"/>
    <col min="781" max="781" width="7.85546875" customWidth="1"/>
    <col min="782" max="782" width="7.28515625" customWidth="1"/>
    <col min="783" max="783" width="7.7109375" customWidth="1"/>
    <col min="784" max="784" width="8.28515625" customWidth="1"/>
    <col min="785" max="785" width="7.140625" customWidth="1"/>
    <col min="786" max="787" width="8.85546875" customWidth="1"/>
    <col min="1025" max="1025" width="4.5703125" customWidth="1"/>
    <col min="1026" max="1026" width="19.7109375" customWidth="1"/>
    <col min="1027" max="1027" width="8.28515625" customWidth="1"/>
    <col min="1028" max="1028" width="7" customWidth="1"/>
    <col min="1029" max="1029" width="8" customWidth="1"/>
    <col min="1030" max="1030" width="7.140625" customWidth="1"/>
    <col min="1031" max="1031" width="7.28515625" customWidth="1"/>
    <col min="1032" max="1032" width="8.28515625" customWidth="1"/>
    <col min="1033" max="1033" width="8.140625" customWidth="1"/>
    <col min="1034" max="1034" width="8.5703125" customWidth="1"/>
    <col min="1035" max="1035" width="9.7109375" customWidth="1"/>
    <col min="1036" max="1036" width="8.7109375" customWidth="1"/>
    <col min="1037" max="1037" width="7.85546875" customWidth="1"/>
    <col min="1038" max="1038" width="7.28515625" customWidth="1"/>
    <col min="1039" max="1039" width="7.7109375" customWidth="1"/>
    <col min="1040" max="1040" width="8.28515625" customWidth="1"/>
    <col min="1041" max="1041" width="7.140625" customWidth="1"/>
    <col min="1042" max="1043" width="8.85546875" customWidth="1"/>
    <col min="1281" max="1281" width="4.5703125" customWidth="1"/>
    <col min="1282" max="1282" width="19.7109375" customWidth="1"/>
    <col min="1283" max="1283" width="8.28515625" customWidth="1"/>
    <col min="1284" max="1284" width="7" customWidth="1"/>
    <col min="1285" max="1285" width="8" customWidth="1"/>
    <col min="1286" max="1286" width="7.140625" customWidth="1"/>
    <col min="1287" max="1287" width="7.28515625" customWidth="1"/>
    <col min="1288" max="1288" width="8.28515625" customWidth="1"/>
    <col min="1289" max="1289" width="8.140625" customWidth="1"/>
    <col min="1290" max="1290" width="8.5703125" customWidth="1"/>
    <col min="1291" max="1291" width="9.7109375" customWidth="1"/>
    <col min="1292" max="1292" width="8.7109375" customWidth="1"/>
    <col min="1293" max="1293" width="7.85546875" customWidth="1"/>
    <col min="1294" max="1294" width="7.28515625" customWidth="1"/>
    <col min="1295" max="1295" width="7.7109375" customWidth="1"/>
    <col min="1296" max="1296" width="8.28515625" customWidth="1"/>
    <col min="1297" max="1297" width="7.140625" customWidth="1"/>
    <col min="1298" max="1299" width="8.85546875" customWidth="1"/>
    <col min="1537" max="1537" width="4.5703125" customWidth="1"/>
    <col min="1538" max="1538" width="19.7109375" customWidth="1"/>
    <col min="1539" max="1539" width="8.28515625" customWidth="1"/>
    <col min="1540" max="1540" width="7" customWidth="1"/>
    <col min="1541" max="1541" width="8" customWidth="1"/>
    <col min="1542" max="1542" width="7.140625" customWidth="1"/>
    <col min="1543" max="1543" width="7.28515625" customWidth="1"/>
    <col min="1544" max="1544" width="8.28515625" customWidth="1"/>
    <col min="1545" max="1545" width="8.140625" customWidth="1"/>
    <col min="1546" max="1546" width="8.5703125" customWidth="1"/>
    <col min="1547" max="1547" width="9.7109375" customWidth="1"/>
    <col min="1548" max="1548" width="8.7109375" customWidth="1"/>
    <col min="1549" max="1549" width="7.85546875" customWidth="1"/>
    <col min="1550" max="1550" width="7.28515625" customWidth="1"/>
    <col min="1551" max="1551" width="7.7109375" customWidth="1"/>
    <col min="1552" max="1552" width="8.28515625" customWidth="1"/>
    <col min="1553" max="1553" width="7.140625" customWidth="1"/>
    <col min="1554" max="1555" width="8.85546875" customWidth="1"/>
    <col min="1793" max="1793" width="4.5703125" customWidth="1"/>
    <col min="1794" max="1794" width="19.7109375" customWidth="1"/>
    <col min="1795" max="1795" width="8.28515625" customWidth="1"/>
    <col min="1796" max="1796" width="7" customWidth="1"/>
    <col min="1797" max="1797" width="8" customWidth="1"/>
    <col min="1798" max="1798" width="7.140625" customWidth="1"/>
    <col min="1799" max="1799" width="7.28515625" customWidth="1"/>
    <col min="1800" max="1800" width="8.28515625" customWidth="1"/>
    <col min="1801" max="1801" width="8.140625" customWidth="1"/>
    <col min="1802" max="1802" width="8.5703125" customWidth="1"/>
    <col min="1803" max="1803" width="9.7109375" customWidth="1"/>
    <col min="1804" max="1804" width="8.7109375" customWidth="1"/>
    <col min="1805" max="1805" width="7.85546875" customWidth="1"/>
    <col min="1806" max="1806" width="7.28515625" customWidth="1"/>
    <col min="1807" max="1807" width="7.7109375" customWidth="1"/>
    <col min="1808" max="1808" width="8.28515625" customWidth="1"/>
    <col min="1809" max="1809" width="7.140625" customWidth="1"/>
    <col min="1810" max="1811" width="8.85546875" customWidth="1"/>
    <col min="2049" max="2049" width="4.5703125" customWidth="1"/>
    <col min="2050" max="2050" width="19.7109375" customWidth="1"/>
    <col min="2051" max="2051" width="8.28515625" customWidth="1"/>
    <col min="2052" max="2052" width="7" customWidth="1"/>
    <col min="2053" max="2053" width="8" customWidth="1"/>
    <col min="2054" max="2054" width="7.140625" customWidth="1"/>
    <col min="2055" max="2055" width="7.28515625" customWidth="1"/>
    <col min="2056" max="2056" width="8.28515625" customWidth="1"/>
    <col min="2057" max="2057" width="8.140625" customWidth="1"/>
    <col min="2058" max="2058" width="8.5703125" customWidth="1"/>
    <col min="2059" max="2059" width="9.7109375" customWidth="1"/>
    <col min="2060" max="2060" width="8.7109375" customWidth="1"/>
    <col min="2061" max="2061" width="7.85546875" customWidth="1"/>
    <col min="2062" max="2062" width="7.28515625" customWidth="1"/>
    <col min="2063" max="2063" width="7.7109375" customWidth="1"/>
    <col min="2064" max="2064" width="8.28515625" customWidth="1"/>
    <col min="2065" max="2065" width="7.140625" customWidth="1"/>
    <col min="2066" max="2067" width="8.85546875" customWidth="1"/>
    <col min="2305" max="2305" width="4.5703125" customWidth="1"/>
    <col min="2306" max="2306" width="19.7109375" customWidth="1"/>
    <col min="2307" max="2307" width="8.28515625" customWidth="1"/>
    <col min="2308" max="2308" width="7" customWidth="1"/>
    <col min="2309" max="2309" width="8" customWidth="1"/>
    <col min="2310" max="2310" width="7.140625" customWidth="1"/>
    <col min="2311" max="2311" width="7.28515625" customWidth="1"/>
    <col min="2312" max="2312" width="8.28515625" customWidth="1"/>
    <col min="2313" max="2313" width="8.140625" customWidth="1"/>
    <col min="2314" max="2314" width="8.5703125" customWidth="1"/>
    <col min="2315" max="2315" width="9.7109375" customWidth="1"/>
    <col min="2316" max="2316" width="8.7109375" customWidth="1"/>
    <col min="2317" max="2317" width="7.85546875" customWidth="1"/>
    <col min="2318" max="2318" width="7.28515625" customWidth="1"/>
    <col min="2319" max="2319" width="7.7109375" customWidth="1"/>
    <col min="2320" max="2320" width="8.28515625" customWidth="1"/>
    <col min="2321" max="2321" width="7.140625" customWidth="1"/>
    <col min="2322" max="2323" width="8.85546875" customWidth="1"/>
    <col min="2561" max="2561" width="4.5703125" customWidth="1"/>
    <col min="2562" max="2562" width="19.7109375" customWidth="1"/>
    <col min="2563" max="2563" width="8.28515625" customWidth="1"/>
    <col min="2564" max="2564" width="7" customWidth="1"/>
    <col min="2565" max="2565" width="8" customWidth="1"/>
    <col min="2566" max="2566" width="7.140625" customWidth="1"/>
    <col min="2567" max="2567" width="7.28515625" customWidth="1"/>
    <col min="2568" max="2568" width="8.28515625" customWidth="1"/>
    <col min="2569" max="2569" width="8.140625" customWidth="1"/>
    <col min="2570" max="2570" width="8.5703125" customWidth="1"/>
    <col min="2571" max="2571" width="9.7109375" customWidth="1"/>
    <col min="2572" max="2572" width="8.7109375" customWidth="1"/>
    <col min="2573" max="2573" width="7.85546875" customWidth="1"/>
    <col min="2574" max="2574" width="7.28515625" customWidth="1"/>
    <col min="2575" max="2575" width="7.7109375" customWidth="1"/>
    <col min="2576" max="2576" width="8.28515625" customWidth="1"/>
    <col min="2577" max="2577" width="7.140625" customWidth="1"/>
    <col min="2578" max="2579" width="8.85546875" customWidth="1"/>
    <col min="2817" max="2817" width="4.5703125" customWidth="1"/>
    <col min="2818" max="2818" width="19.7109375" customWidth="1"/>
    <col min="2819" max="2819" width="8.28515625" customWidth="1"/>
    <col min="2820" max="2820" width="7" customWidth="1"/>
    <col min="2821" max="2821" width="8" customWidth="1"/>
    <col min="2822" max="2822" width="7.140625" customWidth="1"/>
    <col min="2823" max="2823" width="7.28515625" customWidth="1"/>
    <col min="2824" max="2824" width="8.28515625" customWidth="1"/>
    <col min="2825" max="2825" width="8.140625" customWidth="1"/>
    <col min="2826" max="2826" width="8.5703125" customWidth="1"/>
    <col min="2827" max="2827" width="9.7109375" customWidth="1"/>
    <col min="2828" max="2828" width="8.7109375" customWidth="1"/>
    <col min="2829" max="2829" width="7.85546875" customWidth="1"/>
    <col min="2830" max="2830" width="7.28515625" customWidth="1"/>
    <col min="2831" max="2831" width="7.7109375" customWidth="1"/>
    <col min="2832" max="2832" width="8.28515625" customWidth="1"/>
    <col min="2833" max="2833" width="7.140625" customWidth="1"/>
    <col min="2834" max="2835" width="8.85546875" customWidth="1"/>
    <col min="3073" max="3073" width="4.5703125" customWidth="1"/>
    <col min="3074" max="3074" width="19.7109375" customWidth="1"/>
    <col min="3075" max="3075" width="8.28515625" customWidth="1"/>
    <col min="3076" max="3076" width="7" customWidth="1"/>
    <col min="3077" max="3077" width="8" customWidth="1"/>
    <col min="3078" max="3078" width="7.140625" customWidth="1"/>
    <col min="3079" max="3079" width="7.28515625" customWidth="1"/>
    <col min="3080" max="3080" width="8.28515625" customWidth="1"/>
    <col min="3081" max="3081" width="8.140625" customWidth="1"/>
    <col min="3082" max="3082" width="8.5703125" customWidth="1"/>
    <col min="3083" max="3083" width="9.7109375" customWidth="1"/>
    <col min="3084" max="3084" width="8.7109375" customWidth="1"/>
    <col min="3085" max="3085" width="7.85546875" customWidth="1"/>
    <col min="3086" max="3086" width="7.28515625" customWidth="1"/>
    <col min="3087" max="3087" width="7.7109375" customWidth="1"/>
    <col min="3088" max="3088" width="8.28515625" customWidth="1"/>
    <col min="3089" max="3089" width="7.140625" customWidth="1"/>
    <col min="3090" max="3091" width="8.85546875" customWidth="1"/>
    <col min="3329" max="3329" width="4.5703125" customWidth="1"/>
    <col min="3330" max="3330" width="19.7109375" customWidth="1"/>
    <col min="3331" max="3331" width="8.28515625" customWidth="1"/>
    <col min="3332" max="3332" width="7" customWidth="1"/>
    <col min="3333" max="3333" width="8" customWidth="1"/>
    <col min="3334" max="3334" width="7.140625" customWidth="1"/>
    <col min="3335" max="3335" width="7.28515625" customWidth="1"/>
    <col min="3336" max="3336" width="8.28515625" customWidth="1"/>
    <col min="3337" max="3337" width="8.140625" customWidth="1"/>
    <col min="3338" max="3338" width="8.5703125" customWidth="1"/>
    <col min="3339" max="3339" width="9.7109375" customWidth="1"/>
    <col min="3340" max="3340" width="8.7109375" customWidth="1"/>
    <col min="3341" max="3341" width="7.85546875" customWidth="1"/>
    <col min="3342" max="3342" width="7.28515625" customWidth="1"/>
    <col min="3343" max="3343" width="7.7109375" customWidth="1"/>
    <col min="3344" max="3344" width="8.28515625" customWidth="1"/>
    <col min="3345" max="3345" width="7.140625" customWidth="1"/>
    <col min="3346" max="3347" width="8.85546875" customWidth="1"/>
    <col min="3585" max="3585" width="4.5703125" customWidth="1"/>
    <col min="3586" max="3586" width="19.7109375" customWidth="1"/>
    <col min="3587" max="3587" width="8.28515625" customWidth="1"/>
    <col min="3588" max="3588" width="7" customWidth="1"/>
    <col min="3589" max="3589" width="8" customWidth="1"/>
    <col min="3590" max="3590" width="7.140625" customWidth="1"/>
    <col min="3591" max="3591" width="7.28515625" customWidth="1"/>
    <col min="3592" max="3592" width="8.28515625" customWidth="1"/>
    <col min="3593" max="3593" width="8.140625" customWidth="1"/>
    <col min="3594" max="3594" width="8.5703125" customWidth="1"/>
    <col min="3595" max="3595" width="9.7109375" customWidth="1"/>
    <col min="3596" max="3596" width="8.7109375" customWidth="1"/>
    <col min="3597" max="3597" width="7.85546875" customWidth="1"/>
    <col min="3598" max="3598" width="7.28515625" customWidth="1"/>
    <col min="3599" max="3599" width="7.7109375" customWidth="1"/>
    <col min="3600" max="3600" width="8.28515625" customWidth="1"/>
    <col min="3601" max="3601" width="7.140625" customWidth="1"/>
    <col min="3602" max="3603" width="8.85546875" customWidth="1"/>
    <col min="3841" max="3841" width="4.5703125" customWidth="1"/>
    <col min="3842" max="3842" width="19.7109375" customWidth="1"/>
    <col min="3843" max="3843" width="8.28515625" customWidth="1"/>
    <col min="3844" max="3844" width="7" customWidth="1"/>
    <col min="3845" max="3845" width="8" customWidth="1"/>
    <col min="3846" max="3846" width="7.140625" customWidth="1"/>
    <col min="3847" max="3847" width="7.28515625" customWidth="1"/>
    <col min="3848" max="3848" width="8.28515625" customWidth="1"/>
    <col min="3849" max="3849" width="8.140625" customWidth="1"/>
    <col min="3850" max="3850" width="8.5703125" customWidth="1"/>
    <col min="3851" max="3851" width="9.7109375" customWidth="1"/>
    <col min="3852" max="3852" width="8.7109375" customWidth="1"/>
    <col min="3853" max="3853" width="7.85546875" customWidth="1"/>
    <col min="3854" max="3854" width="7.28515625" customWidth="1"/>
    <col min="3855" max="3855" width="7.7109375" customWidth="1"/>
    <col min="3856" max="3856" width="8.28515625" customWidth="1"/>
    <col min="3857" max="3857" width="7.140625" customWidth="1"/>
    <col min="3858" max="3859" width="8.85546875" customWidth="1"/>
    <col min="4097" max="4097" width="4.5703125" customWidth="1"/>
    <col min="4098" max="4098" width="19.7109375" customWidth="1"/>
    <col min="4099" max="4099" width="8.28515625" customWidth="1"/>
    <col min="4100" max="4100" width="7" customWidth="1"/>
    <col min="4101" max="4101" width="8" customWidth="1"/>
    <col min="4102" max="4102" width="7.140625" customWidth="1"/>
    <col min="4103" max="4103" width="7.28515625" customWidth="1"/>
    <col min="4104" max="4104" width="8.28515625" customWidth="1"/>
    <col min="4105" max="4105" width="8.140625" customWidth="1"/>
    <col min="4106" max="4106" width="8.5703125" customWidth="1"/>
    <col min="4107" max="4107" width="9.7109375" customWidth="1"/>
    <col min="4108" max="4108" width="8.7109375" customWidth="1"/>
    <col min="4109" max="4109" width="7.85546875" customWidth="1"/>
    <col min="4110" max="4110" width="7.28515625" customWidth="1"/>
    <col min="4111" max="4111" width="7.7109375" customWidth="1"/>
    <col min="4112" max="4112" width="8.28515625" customWidth="1"/>
    <col min="4113" max="4113" width="7.140625" customWidth="1"/>
    <col min="4114" max="4115" width="8.85546875" customWidth="1"/>
    <col min="4353" max="4353" width="4.5703125" customWidth="1"/>
    <col min="4354" max="4354" width="19.7109375" customWidth="1"/>
    <col min="4355" max="4355" width="8.28515625" customWidth="1"/>
    <col min="4356" max="4356" width="7" customWidth="1"/>
    <col min="4357" max="4357" width="8" customWidth="1"/>
    <col min="4358" max="4358" width="7.140625" customWidth="1"/>
    <col min="4359" max="4359" width="7.28515625" customWidth="1"/>
    <col min="4360" max="4360" width="8.28515625" customWidth="1"/>
    <col min="4361" max="4361" width="8.140625" customWidth="1"/>
    <col min="4362" max="4362" width="8.5703125" customWidth="1"/>
    <col min="4363" max="4363" width="9.7109375" customWidth="1"/>
    <col min="4364" max="4364" width="8.7109375" customWidth="1"/>
    <col min="4365" max="4365" width="7.85546875" customWidth="1"/>
    <col min="4366" max="4366" width="7.28515625" customWidth="1"/>
    <col min="4367" max="4367" width="7.7109375" customWidth="1"/>
    <col min="4368" max="4368" width="8.28515625" customWidth="1"/>
    <col min="4369" max="4369" width="7.140625" customWidth="1"/>
    <col min="4370" max="4371" width="8.85546875" customWidth="1"/>
    <col min="4609" max="4609" width="4.5703125" customWidth="1"/>
    <col min="4610" max="4610" width="19.7109375" customWidth="1"/>
    <col min="4611" max="4611" width="8.28515625" customWidth="1"/>
    <col min="4612" max="4612" width="7" customWidth="1"/>
    <col min="4613" max="4613" width="8" customWidth="1"/>
    <col min="4614" max="4614" width="7.140625" customWidth="1"/>
    <col min="4615" max="4615" width="7.28515625" customWidth="1"/>
    <col min="4616" max="4616" width="8.28515625" customWidth="1"/>
    <col min="4617" max="4617" width="8.140625" customWidth="1"/>
    <col min="4618" max="4618" width="8.5703125" customWidth="1"/>
    <col min="4619" max="4619" width="9.7109375" customWidth="1"/>
    <col min="4620" max="4620" width="8.7109375" customWidth="1"/>
    <col min="4621" max="4621" width="7.85546875" customWidth="1"/>
    <col min="4622" max="4622" width="7.28515625" customWidth="1"/>
    <col min="4623" max="4623" width="7.7109375" customWidth="1"/>
    <col min="4624" max="4624" width="8.28515625" customWidth="1"/>
    <col min="4625" max="4625" width="7.140625" customWidth="1"/>
    <col min="4626" max="4627" width="8.85546875" customWidth="1"/>
    <col min="4865" max="4865" width="4.5703125" customWidth="1"/>
    <col min="4866" max="4866" width="19.7109375" customWidth="1"/>
    <col min="4867" max="4867" width="8.28515625" customWidth="1"/>
    <col min="4868" max="4868" width="7" customWidth="1"/>
    <col min="4869" max="4869" width="8" customWidth="1"/>
    <col min="4870" max="4870" width="7.140625" customWidth="1"/>
    <col min="4871" max="4871" width="7.28515625" customWidth="1"/>
    <col min="4872" max="4872" width="8.28515625" customWidth="1"/>
    <col min="4873" max="4873" width="8.140625" customWidth="1"/>
    <col min="4874" max="4874" width="8.5703125" customWidth="1"/>
    <col min="4875" max="4875" width="9.7109375" customWidth="1"/>
    <col min="4876" max="4876" width="8.7109375" customWidth="1"/>
    <col min="4877" max="4877" width="7.85546875" customWidth="1"/>
    <col min="4878" max="4878" width="7.28515625" customWidth="1"/>
    <col min="4879" max="4879" width="7.7109375" customWidth="1"/>
    <col min="4880" max="4880" width="8.28515625" customWidth="1"/>
    <col min="4881" max="4881" width="7.140625" customWidth="1"/>
    <col min="4882" max="4883" width="8.85546875" customWidth="1"/>
    <col min="5121" max="5121" width="4.5703125" customWidth="1"/>
    <col min="5122" max="5122" width="19.7109375" customWidth="1"/>
    <col min="5123" max="5123" width="8.28515625" customWidth="1"/>
    <col min="5124" max="5124" width="7" customWidth="1"/>
    <col min="5125" max="5125" width="8" customWidth="1"/>
    <col min="5126" max="5126" width="7.140625" customWidth="1"/>
    <col min="5127" max="5127" width="7.28515625" customWidth="1"/>
    <col min="5128" max="5128" width="8.28515625" customWidth="1"/>
    <col min="5129" max="5129" width="8.140625" customWidth="1"/>
    <col min="5130" max="5130" width="8.5703125" customWidth="1"/>
    <col min="5131" max="5131" width="9.7109375" customWidth="1"/>
    <col min="5132" max="5132" width="8.7109375" customWidth="1"/>
    <col min="5133" max="5133" width="7.85546875" customWidth="1"/>
    <col min="5134" max="5134" width="7.28515625" customWidth="1"/>
    <col min="5135" max="5135" width="7.7109375" customWidth="1"/>
    <col min="5136" max="5136" width="8.28515625" customWidth="1"/>
    <col min="5137" max="5137" width="7.140625" customWidth="1"/>
    <col min="5138" max="5139" width="8.85546875" customWidth="1"/>
    <col min="5377" max="5377" width="4.5703125" customWidth="1"/>
    <col min="5378" max="5378" width="19.7109375" customWidth="1"/>
    <col min="5379" max="5379" width="8.28515625" customWidth="1"/>
    <col min="5380" max="5380" width="7" customWidth="1"/>
    <col min="5381" max="5381" width="8" customWidth="1"/>
    <col min="5382" max="5382" width="7.140625" customWidth="1"/>
    <col min="5383" max="5383" width="7.28515625" customWidth="1"/>
    <col min="5384" max="5384" width="8.28515625" customWidth="1"/>
    <col min="5385" max="5385" width="8.140625" customWidth="1"/>
    <col min="5386" max="5386" width="8.5703125" customWidth="1"/>
    <col min="5387" max="5387" width="9.7109375" customWidth="1"/>
    <col min="5388" max="5388" width="8.7109375" customWidth="1"/>
    <col min="5389" max="5389" width="7.85546875" customWidth="1"/>
    <col min="5390" max="5390" width="7.28515625" customWidth="1"/>
    <col min="5391" max="5391" width="7.7109375" customWidth="1"/>
    <col min="5392" max="5392" width="8.28515625" customWidth="1"/>
    <col min="5393" max="5393" width="7.140625" customWidth="1"/>
    <col min="5394" max="5395" width="8.85546875" customWidth="1"/>
    <col min="5633" max="5633" width="4.5703125" customWidth="1"/>
    <col min="5634" max="5634" width="19.7109375" customWidth="1"/>
    <col min="5635" max="5635" width="8.28515625" customWidth="1"/>
    <col min="5636" max="5636" width="7" customWidth="1"/>
    <col min="5637" max="5637" width="8" customWidth="1"/>
    <col min="5638" max="5638" width="7.140625" customWidth="1"/>
    <col min="5639" max="5639" width="7.28515625" customWidth="1"/>
    <col min="5640" max="5640" width="8.28515625" customWidth="1"/>
    <col min="5641" max="5641" width="8.140625" customWidth="1"/>
    <col min="5642" max="5642" width="8.5703125" customWidth="1"/>
    <col min="5643" max="5643" width="9.7109375" customWidth="1"/>
    <col min="5644" max="5644" width="8.7109375" customWidth="1"/>
    <col min="5645" max="5645" width="7.85546875" customWidth="1"/>
    <col min="5646" max="5646" width="7.28515625" customWidth="1"/>
    <col min="5647" max="5647" width="7.7109375" customWidth="1"/>
    <col min="5648" max="5648" width="8.28515625" customWidth="1"/>
    <col min="5649" max="5649" width="7.140625" customWidth="1"/>
    <col min="5650" max="5651" width="8.85546875" customWidth="1"/>
    <col min="5889" max="5889" width="4.5703125" customWidth="1"/>
    <col min="5890" max="5890" width="19.7109375" customWidth="1"/>
    <col min="5891" max="5891" width="8.28515625" customWidth="1"/>
    <col min="5892" max="5892" width="7" customWidth="1"/>
    <col min="5893" max="5893" width="8" customWidth="1"/>
    <col min="5894" max="5894" width="7.140625" customWidth="1"/>
    <col min="5895" max="5895" width="7.28515625" customWidth="1"/>
    <col min="5896" max="5896" width="8.28515625" customWidth="1"/>
    <col min="5897" max="5897" width="8.140625" customWidth="1"/>
    <col min="5898" max="5898" width="8.5703125" customWidth="1"/>
    <col min="5899" max="5899" width="9.7109375" customWidth="1"/>
    <col min="5900" max="5900" width="8.7109375" customWidth="1"/>
    <col min="5901" max="5901" width="7.85546875" customWidth="1"/>
    <col min="5902" max="5902" width="7.28515625" customWidth="1"/>
    <col min="5903" max="5903" width="7.7109375" customWidth="1"/>
    <col min="5904" max="5904" width="8.28515625" customWidth="1"/>
    <col min="5905" max="5905" width="7.140625" customWidth="1"/>
    <col min="5906" max="5907" width="8.85546875" customWidth="1"/>
    <col min="6145" max="6145" width="4.5703125" customWidth="1"/>
    <col min="6146" max="6146" width="19.7109375" customWidth="1"/>
    <col min="6147" max="6147" width="8.28515625" customWidth="1"/>
    <col min="6148" max="6148" width="7" customWidth="1"/>
    <col min="6149" max="6149" width="8" customWidth="1"/>
    <col min="6150" max="6150" width="7.140625" customWidth="1"/>
    <col min="6151" max="6151" width="7.28515625" customWidth="1"/>
    <col min="6152" max="6152" width="8.28515625" customWidth="1"/>
    <col min="6153" max="6153" width="8.140625" customWidth="1"/>
    <col min="6154" max="6154" width="8.5703125" customWidth="1"/>
    <col min="6155" max="6155" width="9.7109375" customWidth="1"/>
    <col min="6156" max="6156" width="8.7109375" customWidth="1"/>
    <col min="6157" max="6157" width="7.85546875" customWidth="1"/>
    <col min="6158" max="6158" width="7.28515625" customWidth="1"/>
    <col min="6159" max="6159" width="7.7109375" customWidth="1"/>
    <col min="6160" max="6160" width="8.28515625" customWidth="1"/>
    <col min="6161" max="6161" width="7.140625" customWidth="1"/>
    <col min="6162" max="6163" width="8.85546875" customWidth="1"/>
    <col min="6401" max="6401" width="4.5703125" customWidth="1"/>
    <col min="6402" max="6402" width="19.7109375" customWidth="1"/>
    <col min="6403" max="6403" width="8.28515625" customWidth="1"/>
    <col min="6404" max="6404" width="7" customWidth="1"/>
    <col min="6405" max="6405" width="8" customWidth="1"/>
    <col min="6406" max="6406" width="7.140625" customWidth="1"/>
    <col min="6407" max="6407" width="7.28515625" customWidth="1"/>
    <col min="6408" max="6408" width="8.28515625" customWidth="1"/>
    <col min="6409" max="6409" width="8.140625" customWidth="1"/>
    <col min="6410" max="6410" width="8.5703125" customWidth="1"/>
    <col min="6411" max="6411" width="9.7109375" customWidth="1"/>
    <col min="6412" max="6412" width="8.7109375" customWidth="1"/>
    <col min="6413" max="6413" width="7.85546875" customWidth="1"/>
    <col min="6414" max="6414" width="7.28515625" customWidth="1"/>
    <col min="6415" max="6415" width="7.7109375" customWidth="1"/>
    <col min="6416" max="6416" width="8.28515625" customWidth="1"/>
    <col min="6417" max="6417" width="7.140625" customWidth="1"/>
    <col min="6418" max="6419" width="8.85546875" customWidth="1"/>
    <col min="6657" max="6657" width="4.5703125" customWidth="1"/>
    <col min="6658" max="6658" width="19.7109375" customWidth="1"/>
    <col min="6659" max="6659" width="8.28515625" customWidth="1"/>
    <col min="6660" max="6660" width="7" customWidth="1"/>
    <col min="6661" max="6661" width="8" customWidth="1"/>
    <col min="6662" max="6662" width="7.140625" customWidth="1"/>
    <col min="6663" max="6663" width="7.28515625" customWidth="1"/>
    <col min="6664" max="6664" width="8.28515625" customWidth="1"/>
    <col min="6665" max="6665" width="8.140625" customWidth="1"/>
    <col min="6666" max="6666" width="8.5703125" customWidth="1"/>
    <col min="6667" max="6667" width="9.7109375" customWidth="1"/>
    <col min="6668" max="6668" width="8.7109375" customWidth="1"/>
    <col min="6669" max="6669" width="7.85546875" customWidth="1"/>
    <col min="6670" max="6670" width="7.28515625" customWidth="1"/>
    <col min="6671" max="6671" width="7.7109375" customWidth="1"/>
    <col min="6672" max="6672" width="8.28515625" customWidth="1"/>
    <col min="6673" max="6673" width="7.140625" customWidth="1"/>
    <col min="6674" max="6675" width="8.85546875" customWidth="1"/>
    <col min="6913" max="6913" width="4.5703125" customWidth="1"/>
    <col min="6914" max="6914" width="19.7109375" customWidth="1"/>
    <col min="6915" max="6915" width="8.28515625" customWidth="1"/>
    <col min="6916" max="6916" width="7" customWidth="1"/>
    <col min="6917" max="6917" width="8" customWidth="1"/>
    <col min="6918" max="6918" width="7.140625" customWidth="1"/>
    <col min="6919" max="6919" width="7.28515625" customWidth="1"/>
    <col min="6920" max="6920" width="8.28515625" customWidth="1"/>
    <col min="6921" max="6921" width="8.140625" customWidth="1"/>
    <col min="6922" max="6922" width="8.5703125" customWidth="1"/>
    <col min="6923" max="6923" width="9.7109375" customWidth="1"/>
    <col min="6924" max="6924" width="8.7109375" customWidth="1"/>
    <col min="6925" max="6925" width="7.85546875" customWidth="1"/>
    <col min="6926" max="6926" width="7.28515625" customWidth="1"/>
    <col min="6927" max="6927" width="7.7109375" customWidth="1"/>
    <col min="6928" max="6928" width="8.28515625" customWidth="1"/>
    <col min="6929" max="6929" width="7.140625" customWidth="1"/>
    <col min="6930" max="6931" width="8.85546875" customWidth="1"/>
    <col min="7169" max="7169" width="4.5703125" customWidth="1"/>
    <col min="7170" max="7170" width="19.7109375" customWidth="1"/>
    <col min="7171" max="7171" width="8.28515625" customWidth="1"/>
    <col min="7172" max="7172" width="7" customWidth="1"/>
    <col min="7173" max="7173" width="8" customWidth="1"/>
    <col min="7174" max="7174" width="7.140625" customWidth="1"/>
    <col min="7175" max="7175" width="7.28515625" customWidth="1"/>
    <col min="7176" max="7176" width="8.28515625" customWidth="1"/>
    <col min="7177" max="7177" width="8.140625" customWidth="1"/>
    <col min="7178" max="7178" width="8.5703125" customWidth="1"/>
    <col min="7179" max="7179" width="9.7109375" customWidth="1"/>
    <col min="7180" max="7180" width="8.7109375" customWidth="1"/>
    <col min="7181" max="7181" width="7.85546875" customWidth="1"/>
    <col min="7182" max="7182" width="7.28515625" customWidth="1"/>
    <col min="7183" max="7183" width="7.7109375" customWidth="1"/>
    <col min="7184" max="7184" width="8.28515625" customWidth="1"/>
    <col min="7185" max="7185" width="7.140625" customWidth="1"/>
    <col min="7186" max="7187" width="8.85546875" customWidth="1"/>
    <col min="7425" max="7425" width="4.5703125" customWidth="1"/>
    <col min="7426" max="7426" width="19.7109375" customWidth="1"/>
    <col min="7427" max="7427" width="8.28515625" customWidth="1"/>
    <col min="7428" max="7428" width="7" customWidth="1"/>
    <col min="7429" max="7429" width="8" customWidth="1"/>
    <col min="7430" max="7430" width="7.140625" customWidth="1"/>
    <col min="7431" max="7431" width="7.28515625" customWidth="1"/>
    <col min="7432" max="7432" width="8.28515625" customWidth="1"/>
    <col min="7433" max="7433" width="8.140625" customWidth="1"/>
    <col min="7434" max="7434" width="8.5703125" customWidth="1"/>
    <col min="7435" max="7435" width="9.7109375" customWidth="1"/>
    <col min="7436" max="7436" width="8.7109375" customWidth="1"/>
    <col min="7437" max="7437" width="7.85546875" customWidth="1"/>
    <col min="7438" max="7438" width="7.28515625" customWidth="1"/>
    <col min="7439" max="7439" width="7.7109375" customWidth="1"/>
    <col min="7440" max="7440" width="8.28515625" customWidth="1"/>
    <col min="7441" max="7441" width="7.140625" customWidth="1"/>
    <col min="7442" max="7443" width="8.85546875" customWidth="1"/>
    <col min="7681" max="7681" width="4.5703125" customWidth="1"/>
    <col min="7682" max="7682" width="19.7109375" customWidth="1"/>
    <col min="7683" max="7683" width="8.28515625" customWidth="1"/>
    <col min="7684" max="7684" width="7" customWidth="1"/>
    <col min="7685" max="7685" width="8" customWidth="1"/>
    <col min="7686" max="7686" width="7.140625" customWidth="1"/>
    <col min="7687" max="7687" width="7.28515625" customWidth="1"/>
    <col min="7688" max="7688" width="8.28515625" customWidth="1"/>
    <col min="7689" max="7689" width="8.140625" customWidth="1"/>
    <col min="7690" max="7690" width="8.5703125" customWidth="1"/>
    <col min="7691" max="7691" width="9.7109375" customWidth="1"/>
    <col min="7692" max="7692" width="8.7109375" customWidth="1"/>
    <col min="7693" max="7693" width="7.85546875" customWidth="1"/>
    <col min="7694" max="7694" width="7.28515625" customWidth="1"/>
    <col min="7695" max="7695" width="7.7109375" customWidth="1"/>
    <col min="7696" max="7696" width="8.28515625" customWidth="1"/>
    <col min="7697" max="7697" width="7.140625" customWidth="1"/>
    <col min="7698" max="7699" width="8.85546875" customWidth="1"/>
    <col min="7937" max="7937" width="4.5703125" customWidth="1"/>
    <col min="7938" max="7938" width="19.7109375" customWidth="1"/>
    <col min="7939" max="7939" width="8.28515625" customWidth="1"/>
    <col min="7940" max="7940" width="7" customWidth="1"/>
    <col min="7941" max="7941" width="8" customWidth="1"/>
    <col min="7942" max="7942" width="7.140625" customWidth="1"/>
    <col min="7943" max="7943" width="7.28515625" customWidth="1"/>
    <col min="7944" max="7944" width="8.28515625" customWidth="1"/>
    <col min="7945" max="7945" width="8.140625" customWidth="1"/>
    <col min="7946" max="7946" width="8.5703125" customWidth="1"/>
    <col min="7947" max="7947" width="9.7109375" customWidth="1"/>
    <col min="7948" max="7948" width="8.7109375" customWidth="1"/>
    <col min="7949" max="7949" width="7.85546875" customWidth="1"/>
    <col min="7950" max="7950" width="7.28515625" customWidth="1"/>
    <col min="7951" max="7951" width="7.7109375" customWidth="1"/>
    <col min="7952" max="7952" width="8.28515625" customWidth="1"/>
    <col min="7953" max="7953" width="7.140625" customWidth="1"/>
    <col min="7954" max="7955" width="8.85546875" customWidth="1"/>
    <col min="8193" max="8193" width="4.5703125" customWidth="1"/>
    <col min="8194" max="8194" width="19.7109375" customWidth="1"/>
    <col min="8195" max="8195" width="8.28515625" customWidth="1"/>
    <col min="8196" max="8196" width="7" customWidth="1"/>
    <col min="8197" max="8197" width="8" customWidth="1"/>
    <col min="8198" max="8198" width="7.140625" customWidth="1"/>
    <col min="8199" max="8199" width="7.28515625" customWidth="1"/>
    <col min="8200" max="8200" width="8.28515625" customWidth="1"/>
    <col min="8201" max="8201" width="8.140625" customWidth="1"/>
    <col min="8202" max="8202" width="8.5703125" customWidth="1"/>
    <col min="8203" max="8203" width="9.7109375" customWidth="1"/>
    <col min="8204" max="8204" width="8.7109375" customWidth="1"/>
    <col min="8205" max="8205" width="7.85546875" customWidth="1"/>
    <col min="8206" max="8206" width="7.28515625" customWidth="1"/>
    <col min="8207" max="8207" width="7.7109375" customWidth="1"/>
    <col min="8208" max="8208" width="8.28515625" customWidth="1"/>
    <col min="8209" max="8209" width="7.140625" customWidth="1"/>
    <col min="8210" max="8211" width="8.85546875" customWidth="1"/>
    <col min="8449" max="8449" width="4.5703125" customWidth="1"/>
    <col min="8450" max="8450" width="19.7109375" customWidth="1"/>
    <col min="8451" max="8451" width="8.28515625" customWidth="1"/>
    <col min="8452" max="8452" width="7" customWidth="1"/>
    <col min="8453" max="8453" width="8" customWidth="1"/>
    <col min="8454" max="8454" width="7.140625" customWidth="1"/>
    <col min="8455" max="8455" width="7.28515625" customWidth="1"/>
    <col min="8456" max="8456" width="8.28515625" customWidth="1"/>
    <col min="8457" max="8457" width="8.140625" customWidth="1"/>
    <col min="8458" max="8458" width="8.5703125" customWidth="1"/>
    <col min="8459" max="8459" width="9.7109375" customWidth="1"/>
    <col min="8460" max="8460" width="8.7109375" customWidth="1"/>
    <col min="8461" max="8461" width="7.85546875" customWidth="1"/>
    <col min="8462" max="8462" width="7.28515625" customWidth="1"/>
    <col min="8463" max="8463" width="7.7109375" customWidth="1"/>
    <col min="8464" max="8464" width="8.28515625" customWidth="1"/>
    <col min="8465" max="8465" width="7.140625" customWidth="1"/>
    <col min="8466" max="8467" width="8.85546875" customWidth="1"/>
    <col min="8705" max="8705" width="4.5703125" customWidth="1"/>
    <col min="8706" max="8706" width="19.7109375" customWidth="1"/>
    <col min="8707" max="8707" width="8.28515625" customWidth="1"/>
    <col min="8708" max="8708" width="7" customWidth="1"/>
    <col min="8709" max="8709" width="8" customWidth="1"/>
    <col min="8710" max="8710" width="7.140625" customWidth="1"/>
    <col min="8711" max="8711" width="7.28515625" customWidth="1"/>
    <col min="8712" max="8712" width="8.28515625" customWidth="1"/>
    <col min="8713" max="8713" width="8.140625" customWidth="1"/>
    <col min="8714" max="8714" width="8.5703125" customWidth="1"/>
    <col min="8715" max="8715" width="9.7109375" customWidth="1"/>
    <col min="8716" max="8716" width="8.7109375" customWidth="1"/>
    <col min="8717" max="8717" width="7.85546875" customWidth="1"/>
    <col min="8718" max="8718" width="7.28515625" customWidth="1"/>
    <col min="8719" max="8719" width="7.7109375" customWidth="1"/>
    <col min="8720" max="8720" width="8.28515625" customWidth="1"/>
    <col min="8721" max="8721" width="7.140625" customWidth="1"/>
    <col min="8722" max="8723" width="8.85546875" customWidth="1"/>
    <col min="8961" max="8961" width="4.5703125" customWidth="1"/>
    <col min="8962" max="8962" width="19.7109375" customWidth="1"/>
    <col min="8963" max="8963" width="8.28515625" customWidth="1"/>
    <col min="8964" max="8964" width="7" customWidth="1"/>
    <col min="8965" max="8965" width="8" customWidth="1"/>
    <col min="8966" max="8966" width="7.140625" customWidth="1"/>
    <col min="8967" max="8967" width="7.28515625" customWidth="1"/>
    <col min="8968" max="8968" width="8.28515625" customWidth="1"/>
    <col min="8969" max="8969" width="8.140625" customWidth="1"/>
    <col min="8970" max="8970" width="8.5703125" customWidth="1"/>
    <col min="8971" max="8971" width="9.7109375" customWidth="1"/>
    <col min="8972" max="8972" width="8.7109375" customWidth="1"/>
    <col min="8973" max="8973" width="7.85546875" customWidth="1"/>
    <col min="8974" max="8974" width="7.28515625" customWidth="1"/>
    <col min="8975" max="8975" width="7.7109375" customWidth="1"/>
    <col min="8976" max="8976" width="8.28515625" customWidth="1"/>
    <col min="8977" max="8977" width="7.140625" customWidth="1"/>
    <col min="8978" max="8979" width="8.85546875" customWidth="1"/>
    <col min="9217" max="9217" width="4.5703125" customWidth="1"/>
    <col min="9218" max="9218" width="19.7109375" customWidth="1"/>
    <col min="9219" max="9219" width="8.28515625" customWidth="1"/>
    <col min="9220" max="9220" width="7" customWidth="1"/>
    <col min="9221" max="9221" width="8" customWidth="1"/>
    <col min="9222" max="9222" width="7.140625" customWidth="1"/>
    <col min="9223" max="9223" width="7.28515625" customWidth="1"/>
    <col min="9224" max="9224" width="8.28515625" customWidth="1"/>
    <col min="9225" max="9225" width="8.140625" customWidth="1"/>
    <col min="9226" max="9226" width="8.5703125" customWidth="1"/>
    <col min="9227" max="9227" width="9.7109375" customWidth="1"/>
    <col min="9228" max="9228" width="8.7109375" customWidth="1"/>
    <col min="9229" max="9229" width="7.85546875" customWidth="1"/>
    <col min="9230" max="9230" width="7.28515625" customWidth="1"/>
    <col min="9231" max="9231" width="7.7109375" customWidth="1"/>
    <col min="9232" max="9232" width="8.28515625" customWidth="1"/>
    <col min="9233" max="9233" width="7.140625" customWidth="1"/>
    <col min="9234" max="9235" width="8.85546875" customWidth="1"/>
    <col min="9473" max="9473" width="4.5703125" customWidth="1"/>
    <col min="9474" max="9474" width="19.7109375" customWidth="1"/>
    <col min="9475" max="9475" width="8.28515625" customWidth="1"/>
    <col min="9476" max="9476" width="7" customWidth="1"/>
    <col min="9477" max="9477" width="8" customWidth="1"/>
    <col min="9478" max="9478" width="7.140625" customWidth="1"/>
    <col min="9479" max="9479" width="7.28515625" customWidth="1"/>
    <col min="9480" max="9480" width="8.28515625" customWidth="1"/>
    <col min="9481" max="9481" width="8.140625" customWidth="1"/>
    <col min="9482" max="9482" width="8.5703125" customWidth="1"/>
    <col min="9483" max="9483" width="9.7109375" customWidth="1"/>
    <col min="9484" max="9484" width="8.7109375" customWidth="1"/>
    <col min="9485" max="9485" width="7.85546875" customWidth="1"/>
    <col min="9486" max="9486" width="7.28515625" customWidth="1"/>
    <col min="9487" max="9487" width="7.7109375" customWidth="1"/>
    <col min="9488" max="9488" width="8.28515625" customWidth="1"/>
    <col min="9489" max="9489" width="7.140625" customWidth="1"/>
    <col min="9490" max="9491" width="8.85546875" customWidth="1"/>
    <col min="9729" max="9729" width="4.5703125" customWidth="1"/>
    <col min="9730" max="9730" width="19.7109375" customWidth="1"/>
    <col min="9731" max="9731" width="8.28515625" customWidth="1"/>
    <col min="9732" max="9732" width="7" customWidth="1"/>
    <col min="9733" max="9733" width="8" customWidth="1"/>
    <col min="9734" max="9734" width="7.140625" customWidth="1"/>
    <col min="9735" max="9735" width="7.28515625" customWidth="1"/>
    <col min="9736" max="9736" width="8.28515625" customWidth="1"/>
    <col min="9737" max="9737" width="8.140625" customWidth="1"/>
    <col min="9738" max="9738" width="8.5703125" customWidth="1"/>
    <col min="9739" max="9739" width="9.7109375" customWidth="1"/>
    <col min="9740" max="9740" width="8.7109375" customWidth="1"/>
    <col min="9741" max="9741" width="7.85546875" customWidth="1"/>
    <col min="9742" max="9742" width="7.28515625" customWidth="1"/>
    <col min="9743" max="9743" width="7.7109375" customWidth="1"/>
    <col min="9744" max="9744" width="8.28515625" customWidth="1"/>
    <col min="9745" max="9745" width="7.140625" customWidth="1"/>
    <col min="9746" max="9747" width="8.85546875" customWidth="1"/>
    <col min="9985" max="9985" width="4.5703125" customWidth="1"/>
    <col min="9986" max="9986" width="19.7109375" customWidth="1"/>
    <col min="9987" max="9987" width="8.28515625" customWidth="1"/>
    <col min="9988" max="9988" width="7" customWidth="1"/>
    <col min="9989" max="9989" width="8" customWidth="1"/>
    <col min="9990" max="9990" width="7.140625" customWidth="1"/>
    <col min="9991" max="9991" width="7.28515625" customWidth="1"/>
    <col min="9992" max="9992" width="8.28515625" customWidth="1"/>
    <col min="9993" max="9993" width="8.140625" customWidth="1"/>
    <col min="9994" max="9994" width="8.5703125" customWidth="1"/>
    <col min="9995" max="9995" width="9.7109375" customWidth="1"/>
    <col min="9996" max="9996" width="8.7109375" customWidth="1"/>
    <col min="9997" max="9997" width="7.85546875" customWidth="1"/>
    <col min="9998" max="9998" width="7.28515625" customWidth="1"/>
    <col min="9999" max="9999" width="7.7109375" customWidth="1"/>
    <col min="10000" max="10000" width="8.28515625" customWidth="1"/>
    <col min="10001" max="10001" width="7.140625" customWidth="1"/>
    <col min="10002" max="10003" width="8.85546875" customWidth="1"/>
    <col min="10241" max="10241" width="4.5703125" customWidth="1"/>
    <col min="10242" max="10242" width="19.7109375" customWidth="1"/>
    <col min="10243" max="10243" width="8.28515625" customWidth="1"/>
    <col min="10244" max="10244" width="7" customWidth="1"/>
    <col min="10245" max="10245" width="8" customWidth="1"/>
    <col min="10246" max="10246" width="7.140625" customWidth="1"/>
    <col min="10247" max="10247" width="7.28515625" customWidth="1"/>
    <col min="10248" max="10248" width="8.28515625" customWidth="1"/>
    <col min="10249" max="10249" width="8.140625" customWidth="1"/>
    <col min="10250" max="10250" width="8.5703125" customWidth="1"/>
    <col min="10251" max="10251" width="9.7109375" customWidth="1"/>
    <col min="10252" max="10252" width="8.7109375" customWidth="1"/>
    <col min="10253" max="10253" width="7.85546875" customWidth="1"/>
    <col min="10254" max="10254" width="7.28515625" customWidth="1"/>
    <col min="10255" max="10255" width="7.7109375" customWidth="1"/>
    <col min="10256" max="10256" width="8.28515625" customWidth="1"/>
    <col min="10257" max="10257" width="7.140625" customWidth="1"/>
    <col min="10258" max="10259" width="8.85546875" customWidth="1"/>
    <col min="10497" max="10497" width="4.5703125" customWidth="1"/>
    <col min="10498" max="10498" width="19.7109375" customWidth="1"/>
    <col min="10499" max="10499" width="8.28515625" customWidth="1"/>
    <col min="10500" max="10500" width="7" customWidth="1"/>
    <col min="10501" max="10501" width="8" customWidth="1"/>
    <col min="10502" max="10502" width="7.140625" customWidth="1"/>
    <col min="10503" max="10503" width="7.28515625" customWidth="1"/>
    <col min="10504" max="10504" width="8.28515625" customWidth="1"/>
    <col min="10505" max="10505" width="8.140625" customWidth="1"/>
    <col min="10506" max="10506" width="8.5703125" customWidth="1"/>
    <col min="10507" max="10507" width="9.7109375" customWidth="1"/>
    <col min="10508" max="10508" width="8.7109375" customWidth="1"/>
    <col min="10509" max="10509" width="7.85546875" customWidth="1"/>
    <col min="10510" max="10510" width="7.28515625" customWidth="1"/>
    <col min="10511" max="10511" width="7.7109375" customWidth="1"/>
    <col min="10512" max="10512" width="8.28515625" customWidth="1"/>
    <col min="10513" max="10513" width="7.140625" customWidth="1"/>
    <col min="10514" max="10515" width="8.85546875" customWidth="1"/>
    <col min="10753" max="10753" width="4.5703125" customWidth="1"/>
    <col min="10754" max="10754" width="19.7109375" customWidth="1"/>
    <col min="10755" max="10755" width="8.28515625" customWidth="1"/>
    <col min="10756" max="10756" width="7" customWidth="1"/>
    <col min="10757" max="10757" width="8" customWidth="1"/>
    <col min="10758" max="10758" width="7.140625" customWidth="1"/>
    <col min="10759" max="10759" width="7.28515625" customWidth="1"/>
    <col min="10760" max="10760" width="8.28515625" customWidth="1"/>
    <col min="10761" max="10761" width="8.140625" customWidth="1"/>
    <col min="10762" max="10762" width="8.5703125" customWidth="1"/>
    <col min="10763" max="10763" width="9.7109375" customWidth="1"/>
    <col min="10764" max="10764" width="8.7109375" customWidth="1"/>
    <col min="10765" max="10765" width="7.85546875" customWidth="1"/>
    <col min="10766" max="10766" width="7.28515625" customWidth="1"/>
    <col min="10767" max="10767" width="7.7109375" customWidth="1"/>
    <col min="10768" max="10768" width="8.28515625" customWidth="1"/>
    <col min="10769" max="10769" width="7.140625" customWidth="1"/>
    <col min="10770" max="10771" width="8.85546875" customWidth="1"/>
    <col min="11009" max="11009" width="4.5703125" customWidth="1"/>
    <col min="11010" max="11010" width="19.7109375" customWidth="1"/>
    <col min="11011" max="11011" width="8.28515625" customWidth="1"/>
    <col min="11012" max="11012" width="7" customWidth="1"/>
    <col min="11013" max="11013" width="8" customWidth="1"/>
    <col min="11014" max="11014" width="7.140625" customWidth="1"/>
    <col min="11015" max="11015" width="7.28515625" customWidth="1"/>
    <col min="11016" max="11016" width="8.28515625" customWidth="1"/>
    <col min="11017" max="11017" width="8.140625" customWidth="1"/>
    <col min="11018" max="11018" width="8.5703125" customWidth="1"/>
    <col min="11019" max="11019" width="9.7109375" customWidth="1"/>
    <col min="11020" max="11020" width="8.7109375" customWidth="1"/>
    <col min="11021" max="11021" width="7.85546875" customWidth="1"/>
    <col min="11022" max="11022" width="7.28515625" customWidth="1"/>
    <col min="11023" max="11023" width="7.7109375" customWidth="1"/>
    <col min="11024" max="11024" width="8.28515625" customWidth="1"/>
    <col min="11025" max="11025" width="7.140625" customWidth="1"/>
    <col min="11026" max="11027" width="8.85546875" customWidth="1"/>
    <col min="11265" max="11265" width="4.5703125" customWidth="1"/>
    <col min="11266" max="11266" width="19.7109375" customWidth="1"/>
    <col min="11267" max="11267" width="8.28515625" customWidth="1"/>
    <col min="11268" max="11268" width="7" customWidth="1"/>
    <col min="11269" max="11269" width="8" customWidth="1"/>
    <col min="11270" max="11270" width="7.140625" customWidth="1"/>
    <col min="11271" max="11271" width="7.28515625" customWidth="1"/>
    <col min="11272" max="11272" width="8.28515625" customWidth="1"/>
    <col min="11273" max="11273" width="8.140625" customWidth="1"/>
    <col min="11274" max="11274" width="8.5703125" customWidth="1"/>
    <col min="11275" max="11275" width="9.7109375" customWidth="1"/>
    <col min="11276" max="11276" width="8.7109375" customWidth="1"/>
    <col min="11277" max="11277" width="7.85546875" customWidth="1"/>
    <col min="11278" max="11278" width="7.28515625" customWidth="1"/>
    <col min="11279" max="11279" width="7.7109375" customWidth="1"/>
    <col min="11280" max="11280" width="8.28515625" customWidth="1"/>
    <col min="11281" max="11281" width="7.140625" customWidth="1"/>
    <col min="11282" max="11283" width="8.85546875" customWidth="1"/>
    <col min="11521" max="11521" width="4.5703125" customWidth="1"/>
    <col min="11522" max="11522" width="19.7109375" customWidth="1"/>
    <col min="11523" max="11523" width="8.28515625" customWidth="1"/>
    <col min="11524" max="11524" width="7" customWidth="1"/>
    <col min="11525" max="11525" width="8" customWidth="1"/>
    <col min="11526" max="11526" width="7.140625" customWidth="1"/>
    <col min="11527" max="11527" width="7.28515625" customWidth="1"/>
    <col min="11528" max="11528" width="8.28515625" customWidth="1"/>
    <col min="11529" max="11529" width="8.140625" customWidth="1"/>
    <col min="11530" max="11530" width="8.5703125" customWidth="1"/>
    <col min="11531" max="11531" width="9.7109375" customWidth="1"/>
    <col min="11532" max="11532" width="8.7109375" customWidth="1"/>
    <col min="11533" max="11533" width="7.85546875" customWidth="1"/>
    <col min="11534" max="11534" width="7.28515625" customWidth="1"/>
    <col min="11535" max="11535" width="7.7109375" customWidth="1"/>
    <col min="11536" max="11536" width="8.28515625" customWidth="1"/>
    <col min="11537" max="11537" width="7.140625" customWidth="1"/>
    <col min="11538" max="11539" width="8.85546875" customWidth="1"/>
    <col min="11777" max="11777" width="4.5703125" customWidth="1"/>
    <col min="11778" max="11778" width="19.7109375" customWidth="1"/>
    <col min="11779" max="11779" width="8.28515625" customWidth="1"/>
    <col min="11780" max="11780" width="7" customWidth="1"/>
    <col min="11781" max="11781" width="8" customWidth="1"/>
    <col min="11782" max="11782" width="7.140625" customWidth="1"/>
    <col min="11783" max="11783" width="7.28515625" customWidth="1"/>
    <col min="11784" max="11784" width="8.28515625" customWidth="1"/>
    <col min="11785" max="11785" width="8.140625" customWidth="1"/>
    <col min="11786" max="11786" width="8.5703125" customWidth="1"/>
    <col min="11787" max="11787" width="9.7109375" customWidth="1"/>
    <col min="11788" max="11788" width="8.7109375" customWidth="1"/>
    <col min="11789" max="11789" width="7.85546875" customWidth="1"/>
    <col min="11790" max="11790" width="7.28515625" customWidth="1"/>
    <col min="11791" max="11791" width="7.7109375" customWidth="1"/>
    <col min="11792" max="11792" width="8.28515625" customWidth="1"/>
    <col min="11793" max="11793" width="7.140625" customWidth="1"/>
    <col min="11794" max="11795" width="8.85546875" customWidth="1"/>
    <col min="12033" max="12033" width="4.5703125" customWidth="1"/>
    <col min="12034" max="12034" width="19.7109375" customWidth="1"/>
    <col min="12035" max="12035" width="8.28515625" customWidth="1"/>
    <col min="12036" max="12036" width="7" customWidth="1"/>
    <col min="12037" max="12037" width="8" customWidth="1"/>
    <col min="12038" max="12038" width="7.140625" customWidth="1"/>
    <col min="12039" max="12039" width="7.28515625" customWidth="1"/>
    <col min="12040" max="12040" width="8.28515625" customWidth="1"/>
    <col min="12041" max="12041" width="8.140625" customWidth="1"/>
    <col min="12042" max="12042" width="8.5703125" customWidth="1"/>
    <col min="12043" max="12043" width="9.7109375" customWidth="1"/>
    <col min="12044" max="12044" width="8.7109375" customWidth="1"/>
    <col min="12045" max="12045" width="7.85546875" customWidth="1"/>
    <col min="12046" max="12046" width="7.28515625" customWidth="1"/>
    <col min="12047" max="12047" width="7.7109375" customWidth="1"/>
    <col min="12048" max="12048" width="8.28515625" customWidth="1"/>
    <col min="12049" max="12049" width="7.140625" customWidth="1"/>
    <col min="12050" max="12051" width="8.85546875" customWidth="1"/>
    <col min="12289" max="12289" width="4.5703125" customWidth="1"/>
    <col min="12290" max="12290" width="19.7109375" customWidth="1"/>
    <col min="12291" max="12291" width="8.28515625" customWidth="1"/>
    <col min="12292" max="12292" width="7" customWidth="1"/>
    <col min="12293" max="12293" width="8" customWidth="1"/>
    <col min="12294" max="12294" width="7.140625" customWidth="1"/>
    <col min="12295" max="12295" width="7.28515625" customWidth="1"/>
    <col min="12296" max="12296" width="8.28515625" customWidth="1"/>
    <col min="12297" max="12297" width="8.140625" customWidth="1"/>
    <col min="12298" max="12298" width="8.5703125" customWidth="1"/>
    <col min="12299" max="12299" width="9.7109375" customWidth="1"/>
    <col min="12300" max="12300" width="8.7109375" customWidth="1"/>
    <col min="12301" max="12301" width="7.85546875" customWidth="1"/>
    <col min="12302" max="12302" width="7.28515625" customWidth="1"/>
    <col min="12303" max="12303" width="7.7109375" customWidth="1"/>
    <col min="12304" max="12304" width="8.28515625" customWidth="1"/>
    <col min="12305" max="12305" width="7.140625" customWidth="1"/>
    <col min="12306" max="12307" width="8.85546875" customWidth="1"/>
    <col min="12545" max="12545" width="4.5703125" customWidth="1"/>
    <col min="12546" max="12546" width="19.7109375" customWidth="1"/>
    <col min="12547" max="12547" width="8.28515625" customWidth="1"/>
    <col min="12548" max="12548" width="7" customWidth="1"/>
    <col min="12549" max="12549" width="8" customWidth="1"/>
    <col min="12550" max="12550" width="7.140625" customWidth="1"/>
    <col min="12551" max="12551" width="7.28515625" customWidth="1"/>
    <col min="12552" max="12552" width="8.28515625" customWidth="1"/>
    <col min="12553" max="12553" width="8.140625" customWidth="1"/>
    <col min="12554" max="12554" width="8.5703125" customWidth="1"/>
    <col min="12555" max="12555" width="9.7109375" customWidth="1"/>
    <col min="12556" max="12556" width="8.7109375" customWidth="1"/>
    <col min="12557" max="12557" width="7.85546875" customWidth="1"/>
    <col min="12558" max="12558" width="7.28515625" customWidth="1"/>
    <col min="12559" max="12559" width="7.7109375" customWidth="1"/>
    <col min="12560" max="12560" width="8.28515625" customWidth="1"/>
    <col min="12561" max="12561" width="7.140625" customWidth="1"/>
    <col min="12562" max="12563" width="8.85546875" customWidth="1"/>
    <col min="12801" max="12801" width="4.5703125" customWidth="1"/>
    <col min="12802" max="12802" width="19.7109375" customWidth="1"/>
    <col min="12803" max="12803" width="8.28515625" customWidth="1"/>
    <col min="12804" max="12804" width="7" customWidth="1"/>
    <col min="12805" max="12805" width="8" customWidth="1"/>
    <col min="12806" max="12806" width="7.140625" customWidth="1"/>
    <col min="12807" max="12807" width="7.28515625" customWidth="1"/>
    <col min="12808" max="12808" width="8.28515625" customWidth="1"/>
    <col min="12809" max="12809" width="8.140625" customWidth="1"/>
    <col min="12810" max="12810" width="8.5703125" customWidth="1"/>
    <col min="12811" max="12811" width="9.7109375" customWidth="1"/>
    <col min="12812" max="12812" width="8.7109375" customWidth="1"/>
    <col min="12813" max="12813" width="7.85546875" customWidth="1"/>
    <col min="12814" max="12814" width="7.28515625" customWidth="1"/>
    <col min="12815" max="12815" width="7.7109375" customWidth="1"/>
    <col min="12816" max="12816" width="8.28515625" customWidth="1"/>
    <col min="12817" max="12817" width="7.140625" customWidth="1"/>
    <col min="12818" max="12819" width="8.85546875" customWidth="1"/>
    <col min="13057" max="13057" width="4.5703125" customWidth="1"/>
    <col min="13058" max="13058" width="19.7109375" customWidth="1"/>
    <col min="13059" max="13059" width="8.28515625" customWidth="1"/>
    <col min="13060" max="13060" width="7" customWidth="1"/>
    <col min="13061" max="13061" width="8" customWidth="1"/>
    <col min="13062" max="13062" width="7.140625" customWidth="1"/>
    <col min="13063" max="13063" width="7.28515625" customWidth="1"/>
    <col min="13064" max="13064" width="8.28515625" customWidth="1"/>
    <col min="13065" max="13065" width="8.140625" customWidth="1"/>
    <col min="13066" max="13066" width="8.5703125" customWidth="1"/>
    <col min="13067" max="13067" width="9.7109375" customWidth="1"/>
    <col min="13068" max="13068" width="8.7109375" customWidth="1"/>
    <col min="13069" max="13069" width="7.85546875" customWidth="1"/>
    <col min="13070" max="13070" width="7.28515625" customWidth="1"/>
    <col min="13071" max="13071" width="7.7109375" customWidth="1"/>
    <col min="13072" max="13072" width="8.28515625" customWidth="1"/>
    <col min="13073" max="13073" width="7.140625" customWidth="1"/>
    <col min="13074" max="13075" width="8.85546875" customWidth="1"/>
    <col min="13313" max="13313" width="4.5703125" customWidth="1"/>
    <col min="13314" max="13314" width="19.7109375" customWidth="1"/>
    <col min="13315" max="13315" width="8.28515625" customWidth="1"/>
    <col min="13316" max="13316" width="7" customWidth="1"/>
    <col min="13317" max="13317" width="8" customWidth="1"/>
    <col min="13318" max="13318" width="7.140625" customWidth="1"/>
    <col min="13319" max="13319" width="7.28515625" customWidth="1"/>
    <col min="13320" max="13320" width="8.28515625" customWidth="1"/>
    <col min="13321" max="13321" width="8.140625" customWidth="1"/>
    <col min="13322" max="13322" width="8.5703125" customWidth="1"/>
    <col min="13323" max="13323" width="9.7109375" customWidth="1"/>
    <col min="13324" max="13324" width="8.7109375" customWidth="1"/>
    <col min="13325" max="13325" width="7.85546875" customWidth="1"/>
    <col min="13326" max="13326" width="7.28515625" customWidth="1"/>
    <col min="13327" max="13327" width="7.7109375" customWidth="1"/>
    <col min="13328" max="13328" width="8.28515625" customWidth="1"/>
    <col min="13329" max="13329" width="7.140625" customWidth="1"/>
    <col min="13330" max="13331" width="8.85546875" customWidth="1"/>
    <col min="13569" max="13569" width="4.5703125" customWidth="1"/>
    <col min="13570" max="13570" width="19.7109375" customWidth="1"/>
    <col min="13571" max="13571" width="8.28515625" customWidth="1"/>
    <col min="13572" max="13572" width="7" customWidth="1"/>
    <col min="13573" max="13573" width="8" customWidth="1"/>
    <col min="13574" max="13574" width="7.140625" customWidth="1"/>
    <col min="13575" max="13575" width="7.28515625" customWidth="1"/>
    <col min="13576" max="13576" width="8.28515625" customWidth="1"/>
    <col min="13577" max="13577" width="8.140625" customWidth="1"/>
    <col min="13578" max="13578" width="8.5703125" customWidth="1"/>
    <col min="13579" max="13579" width="9.7109375" customWidth="1"/>
    <col min="13580" max="13580" width="8.7109375" customWidth="1"/>
    <col min="13581" max="13581" width="7.85546875" customWidth="1"/>
    <col min="13582" max="13582" width="7.28515625" customWidth="1"/>
    <col min="13583" max="13583" width="7.7109375" customWidth="1"/>
    <col min="13584" max="13584" width="8.28515625" customWidth="1"/>
    <col min="13585" max="13585" width="7.140625" customWidth="1"/>
    <col min="13586" max="13587" width="8.85546875" customWidth="1"/>
    <col min="13825" max="13825" width="4.5703125" customWidth="1"/>
    <col min="13826" max="13826" width="19.7109375" customWidth="1"/>
    <col min="13827" max="13827" width="8.28515625" customWidth="1"/>
    <col min="13828" max="13828" width="7" customWidth="1"/>
    <col min="13829" max="13829" width="8" customWidth="1"/>
    <col min="13830" max="13830" width="7.140625" customWidth="1"/>
    <col min="13831" max="13831" width="7.28515625" customWidth="1"/>
    <col min="13832" max="13832" width="8.28515625" customWidth="1"/>
    <col min="13833" max="13833" width="8.140625" customWidth="1"/>
    <col min="13834" max="13834" width="8.5703125" customWidth="1"/>
    <col min="13835" max="13835" width="9.7109375" customWidth="1"/>
    <col min="13836" max="13836" width="8.7109375" customWidth="1"/>
    <col min="13837" max="13837" width="7.85546875" customWidth="1"/>
    <col min="13838" max="13838" width="7.28515625" customWidth="1"/>
    <col min="13839" max="13839" width="7.7109375" customWidth="1"/>
    <col min="13840" max="13840" width="8.28515625" customWidth="1"/>
    <col min="13841" max="13841" width="7.140625" customWidth="1"/>
    <col min="13842" max="13843" width="8.85546875" customWidth="1"/>
    <col min="14081" max="14081" width="4.5703125" customWidth="1"/>
    <col min="14082" max="14082" width="19.7109375" customWidth="1"/>
    <col min="14083" max="14083" width="8.28515625" customWidth="1"/>
    <col min="14084" max="14084" width="7" customWidth="1"/>
    <col min="14085" max="14085" width="8" customWidth="1"/>
    <col min="14086" max="14086" width="7.140625" customWidth="1"/>
    <col min="14087" max="14087" width="7.28515625" customWidth="1"/>
    <col min="14088" max="14088" width="8.28515625" customWidth="1"/>
    <col min="14089" max="14089" width="8.140625" customWidth="1"/>
    <col min="14090" max="14090" width="8.5703125" customWidth="1"/>
    <col min="14091" max="14091" width="9.7109375" customWidth="1"/>
    <col min="14092" max="14092" width="8.7109375" customWidth="1"/>
    <col min="14093" max="14093" width="7.85546875" customWidth="1"/>
    <col min="14094" max="14094" width="7.28515625" customWidth="1"/>
    <col min="14095" max="14095" width="7.7109375" customWidth="1"/>
    <col min="14096" max="14096" width="8.28515625" customWidth="1"/>
    <col min="14097" max="14097" width="7.140625" customWidth="1"/>
    <col min="14098" max="14099" width="8.85546875" customWidth="1"/>
    <col min="14337" max="14337" width="4.5703125" customWidth="1"/>
    <col min="14338" max="14338" width="19.7109375" customWidth="1"/>
    <col min="14339" max="14339" width="8.28515625" customWidth="1"/>
    <col min="14340" max="14340" width="7" customWidth="1"/>
    <col min="14341" max="14341" width="8" customWidth="1"/>
    <col min="14342" max="14342" width="7.140625" customWidth="1"/>
    <col min="14343" max="14343" width="7.28515625" customWidth="1"/>
    <col min="14344" max="14344" width="8.28515625" customWidth="1"/>
    <col min="14345" max="14345" width="8.140625" customWidth="1"/>
    <col min="14346" max="14346" width="8.5703125" customWidth="1"/>
    <col min="14347" max="14347" width="9.7109375" customWidth="1"/>
    <col min="14348" max="14348" width="8.7109375" customWidth="1"/>
    <col min="14349" max="14349" width="7.85546875" customWidth="1"/>
    <col min="14350" max="14350" width="7.28515625" customWidth="1"/>
    <col min="14351" max="14351" width="7.7109375" customWidth="1"/>
    <col min="14352" max="14352" width="8.28515625" customWidth="1"/>
    <col min="14353" max="14353" width="7.140625" customWidth="1"/>
    <col min="14354" max="14355" width="8.85546875" customWidth="1"/>
    <col min="14593" max="14593" width="4.5703125" customWidth="1"/>
    <col min="14594" max="14594" width="19.7109375" customWidth="1"/>
    <col min="14595" max="14595" width="8.28515625" customWidth="1"/>
    <col min="14596" max="14596" width="7" customWidth="1"/>
    <col min="14597" max="14597" width="8" customWidth="1"/>
    <col min="14598" max="14598" width="7.140625" customWidth="1"/>
    <col min="14599" max="14599" width="7.28515625" customWidth="1"/>
    <col min="14600" max="14600" width="8.28515625" customWidth="1"/>
    <col min="14601" max="14601" width="8.140625" customWidth="1"/>
    <col min="14602" max="14602" width="8.5703125" customWidth="1"/>
    <col min="14603" max="14603" width="9.7109375" customWidth="1"/>
    <col min="14604" max="14604" width="8.7109375" customWidth="1"/>
    <col min="14605" max="14605" width="7.85546875" customWidth="1"/>
    <col min="14606" max="14606" width="7.28515625" customWidth="1"/>
    <col min="14607" max="14607" width="7.7109375" customWidth="1"/>
    <col min="14608" max="14608" width="8.28515625" customWidth="1"/>
    <col min="14609" max="14609" width="7.140625" customWidth="1"/>
    <col min="14610" max="14611" width="8.85546875" customWidth="1"/>
    <col min="14849" max="14849" width="4.5703125" customWidth="1"/>
    <col min="14850" max="14850" width="19.7109375" customWidth="1"/>
    <col min="14851" max="14851" width="8.28515625" customWidth="1"/>
    <col min="14852" max="14852" width="7" customWidth="1"/>
    <col min="14853" max="14853" width="8" customWidth="1"/>
    <col min="14854" max="14854" width="7.140625" customWidth="1"/>
    <col min="14855" max="14855" width="7.28515625" customWidth="1"/>
    <col min="14856" max="14856" width="8.28515625" customWidth="1"/>
    <col min="14857" max="14857" width="8.140625" customWidth="1"/>
    <col min="14858" max="14858" width="8.5703125" customWidth="1"/>
    <col min="14859" max="14859" width="9.7109375" customWidth="1"/>
    <col min="14860" max="14860" width="8.7109375" customWidth="1"/>
    <col min="14861" max="14861" width="7.85546875" customWidth="1"/>
    <col min="14862" max="14862" width="7.28515625" customWidth="1"/>
    <col min="14863" max="14863" width="7.7109375" customWidth="1"/>
    <col min="14864" max="14864" width="8.28515625" customWidth="1"/>
    <col min="14865" max="14865" width="7.140625" customWidth="1"/>
    <col min="14866" max="14867" width="8.85546875" customWidth="1"/>
    <col min="15105" max="15105" width="4.5703125" customWidth="1"/>
    <col min="15106" max="15106" width="19.7109375" customWidth="1"/>
    <col min="15107" max="15107" width="8.28515625" customWidth="1"/>
    <col min="15108" max="15108" width="7" customWidth="1"/>
    <col min="15109" max="15109" width="8" customWidth="1"/>
    <col min="15110" max="15110" width="7.140625" customWidth="1"/>
    <col min="15111" max="15111" width="7.28515625" customWidth="1"/>
    <col min="15112" max="15112" width="8.28515625" customWidth="1"/>
    <col min="15113" max="15113" width="8.140625" customWidth="1"/>
    <col min="15114" max="15114" width="8.5703125" customWidth="1"/>
    <col min="15115" max="15115" width="9.7109375" customWidth="1"/>
    <col min="15116" max="15116" width="8.7109375" customWidth="1"/>
    <col min="15117" max="15117" width="7.85546875" customWidth="1"/>
    <col min="15118" max="15118" width="7.28515625" customWidth="1"/>
    <col min="15119" max="15119" width="7.7109375" customWidth="1"/>
    <col min="15120" max="15120" width="8.28515625" customWidth="1"/>
    <col min="15121" max="15121" width="7.140625" customWidth="1"/>
    <col min="15122" max="15123" width="8.85546875" customWidth="1"/>
    <col min="15361" max="15361" width="4.5703125" customWidth="1"/>
    <col min="15362" max="15362" width="19.7109375" customWidth="1"/>
    <col min="15363" max="15363" width="8.28515625" customWidth="1"/>
    <col min="15364" max="15364" width="7" customWidth="1"/>
    <col min="15365" max="15365" width="8" customWidth="1"/>
    <col min="15366" max="15366" width="7.140625" customWidth="1"/>
    <col min="15367" max="15367" width="7.28515625" customWidth="1"/>
    <col min="15368" max="15368" width="8.28515625" customWidth="1"/>
    <col min="15369" max="15369" width="8.140625" customWidth="1"/>
    <col min="15370" max="15370" width="8.5703125" customWidth="1"/>
    <col min="15371" max="15371" width="9.7109375" customWidth="1"/>
    <col min="15372" max="15372" width="8.7109375" customWidth="1"/>
    <col min="15373" max="15373" width="7.85546875" customWidth="1"/>
    <col min="15374" max="15374" width="7.28515625" customWidth="1"/>
    <col min="15375" max="15375" width="7.7109375" customWidth="1"/>
    <col min="15376" max="15376" width="8.28515625" customWidth="1"/>
    <col min="15377" max="15377" width="7.140625" customWidth="1"/>
    <col min="15378" max="15379" width="8.85546875" customWidth="1"/>
    <col min="15617" max="15617" width="4.5703125" customWidth="1"/>
    <col min="15618" max="15618" width="19.7109375" customWidth="1"/>
    <col min="15619" max="15619" width="8.28515625" customWidth="1"/>
    <col min="15620" max="15620" width="7" customWidth="1"/>
    <col min="15621" max="15621" width="8" customWidth="1"/>
    <col min="15622" max="15622" width="7.140625" customWidth="1"/>
    <col min="15623" max="15623" width="7.28515625" customWidth="1"/>
    <col min="15624" max="15624" width="8.28515625" customWidth="1"/>
    <col min="15625" max="15625" width="8.140625" customWidth="1"/>
    <col min="15626" max="15626" width="8.5703125" customWidth="1"/>
    <col min="15627" max="15627" width="9.7109375" customWidth="1"/>
    <col min="15628" max="15628" width="8.7109375" customWidth="1"/>
    <col min="15629" max="15629" width="7.85546875" customWidth="1"/>
    <col min="15630" max="15630" width="7.28515625" customWidth="1"/>
    <col min="15631" max="15631" width="7.7109375" customWidth="1"/>
    <col min="15632" max="15632" width="8.28515625" customWidth="1"/>
    <col min="15633" max="15633" width="7.140625" customWidth="1"/>
    <col min="15634" max="15635" width="8.85546875" customWidth="1"/>
    <col min="15873" max="15873" width="4.5703125" customWidth="1"/>
    <col min="15874" max="15874" width="19.7109375" customWidth="1"/>
    <col min="15875" max="15875" width="8.28515625" customWidth="1"/>
    <col min="15876" max="15876" width="7" customWidth="1"/>
    <col min="15877" max="15877" width="8" customWidth="1"/>
    <col min="15878" max="15878" width="7.140625" customWidth="1"/>
    <col min="15879" max="15879" width="7.28515625" customWidth="1"/>
    <col min="15880" max="15880" width="8.28515625" customWidth="1"/>
    <col min="15881" max="15881" width="8.140625" customWidth="1"/>
    <col min="15882" max="15882" width="8.5703125" customWidth="1"/>
    <col min="15883" max="15883" width="9.7109375" customWidth="1"/>
    <col min="15884" max="15884" width="8.7109375" customWidth="1"/>
    <col min="15885" max="15885" width="7.85546875" customWidth="1"/>
    <col min="15886" max="15886" width="7.28515625" customWidth="1"/>
    <col min="15887" max="15887" width="7.7109375" customWidth="1"/>
    <col min="15888" max="15888" width="8.28515625" customWidth="1"/>
    <col min="15889" max="15889" width="7.140625" customWidth="1"/>
    <col min="15890" max="15891" width="8.85546875" customWidth="1"/>
    <col min="16129" max="16129" width="4.5703125" customWidth="1"/>
    <col min="16130" max="16130" width="19.7109375" customWidth="1"/>
    <col min="16131" max="16131" width="8.28515625" customWidth="1"/>
    <col min="16132" max="16132" width="7" customWidth="1"/>
    <col min="16133" max="16133" width="8" customWidth="1"/>
    <col min="16134" max="16134" width="7.140625" customWidth="1"/>
    <col min="16135" max="16135" width="7.28515625" customWidth="1"/>
    <col min="16136" max="16136" width="8.28515625" customWidth="1"/>
    <col min="16137" max="16137" width="8.140625" customWidth="1"/>
    <col min="16138" max="16138" width="8.5703125" customWidth="1"/>
    <col min="16139" max="16139" width="9.7109375" customWidth="1"/>
    <col min="16140" max="16140" width="8.7109375" customWidth="1"/>
    <col min="16141" max="16141" width="7.85546875" customWidth="1"/>
    <col min="16142" max="16142" width="7.28515625" customWidth="1"/>
    <col min="16143" max="16143" width="7.7109375" customWidth="1"/>
    <col min="16144" max="16144" width="8.28515625" customWidth="1"/>
    <col min="16145" max="16145" width="7.140625" customWidth="1"/>
    <col min="16146" max="16147" width="8.85546875" customWidth="1"/>
  </cols>
  <sheetData>
    <row r="1" spans="1:19">
      <c r="A1" s="822" t="s">
        <v>554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</row>
    <row r="2" spans="1:19" ht="28.5" customHeight="1">
      <c r="A2" s="823" t="s">
        <v>303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</row>
    <row r="3" spans="1:19" s="70" customFormat="1" ht="15" customHeight="1">
      <c r="A3" s="808" t="s">
        <v>572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</row>
    <row r="4" spans="1:19" s="70" customFormat="1" ht="15" customHeight="1">
      <c r="A4" s="808" t="str">
        <f>'1.1.Счетоводен баланс'!A5:D5</f>
        <v>към: 31.03.2020 г.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</row>
    <row r="5" spans="1:19" ht="15.75" thickBo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</row>
    <row r="6" spans="1:19" s="133" customFormat="1" ht="12">
      <c r="A6" s="824" t="s">
        <v>250</v>
      </c>
      <c r="B6" s="826" t="s">
        <v>251</v>
      </c>
      <c r="C6" s="828" t="s">
        <v>252</v>
      </c>
      <c r="D6" s="829"/>
      <c r="E6" s="829"/>
      <c r="F6" s="829"/>
      <c r="G6" s="830"/>
      <c r="H6" s="828" t="s">
        <v>253</v>
      </c>
      <c r="I6" s="829"/>
      <c r="J6" s="829"/>
      <c r="K6" s="830"/>
      <c r="L6" s="828" t="s">
        <v>254</v>
      </c>
      <c r="M6" s="829"/>
      <c r="N6" s="829"/>
      <c r="O6" s="830"/>
      <c r="P6" s="826" t="s">
        <v>255</v>
      </c>
      <c r="Q6" s="831" t="s">
        <v>256</v>
      </c>
      <c r="R6" s="16"/>
      <c r="S6" s="16"/>
    </row>
    <row r="7" spans="1:19" s="133" customFormat="1" ht="45" customHeight="1">
      <c r="A7" s="825"/>
      <c r="B7" s="827"/>
      <c r="C7" s="149" t="s">
        <v>257</v>
      </c>
      <c r="D7" s="149" t="s">
        <v>258</v>
      </c>
      <c r="E7" s="149" t="s">
        <v>259</v>
      </c>
      <c r="F7" s="149" t="s">
        <v>260</v>
      </c>
      <c r="G7" s="149" t="s">
        <v>261</v>
      </c>
      <c r="H7" s="149" t="s">
        <v>257</v>
      </c>
      <c r="I7" s="149" t="s">
        <v>259</v>
      </c>
      <c r="J7" s="149" t="s">
        <v>260</v>
      </c>
      <c r="K7" s="149" t="s">
        <v>261</v>
      </c>
      <c r="L7" s="149" t="s">
        <v>257</v>
      </c>
      <c r="M7" s="149" t="s">
        <v>259</v>
      </c>
      <c r="N7" s="149" t="s">
        <v>260</v>
      </c>
      <c r="O7" s="149" t="s">
        <v>261</v>
      </c>
      <c r="P7" s="827"/>
      <c r="Q7" s="832"/>
      <c r="R7" s="134"/>
      <c r="S7" s="134"/>
    </row>
    <row r="8" spans="1:19" s="133" customFormat="1" ht="12.75" thickBot="1">
      <c r="A8" s="137">
        <v>1</v>
      </c>
      <c r="B8" s="138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  <c r="K8" s="139">
        <v>11</v>
      </c>
      <c r="L8" s="139">
        <v>12</v>
      </c>
      <c r="M8" s="139">
        <v>13</v>
      </c>
      <c r="N8" s="139">
        <v>14</v>
      </c>
      <c r="O8" s="139">
        <v>15</v>
      </c>
      <c r="P8" s="139">
        <v>16</v>
      </c>
      <c r="Q8" s="140">
        <v>17</v>
      </c>
      <c r="R8" s="134"/>
      <c r="S8" s="134"/>
    </row>
    <row r="9" spans="1:19" s="133" customFormat="1" ht="24.75" thickBot="1">
      <c r="A9" s="451" t="s">
        <v>262</v>
      </c>
      <c r="B9" s="315" t="s">
        <v>567</v>
      </c>
      <c r="C9" s="148">
        <f>SUM(C10:C13)</f>
        <v>168635.75</v>
      </c>
      <c r="D9" s="320">
        <f t="shared" ref="D9:D20" si="0">C9/$C$25</f>
        <v>0.83656283465030989</v>
      </c>
      <c r="E9" s="148">
        <f t="shared" ref="E9:O9" si="1">SUM(E10:E13)</f>
        <v>168635.75</v>
      </c>
      <c r="F9" s="148">
        <f t="shared" si="1"/>
        <v>0</v>
      </c>
      <c r="G9" s="148">
        <f t="shared" si="1"/>
        <v>0</v>
      </c>
      <c r="H9" s="148">
        <f t="shared" si="1"/>
        <v>1650270.9000000001</v>
      </c>
      <c r="I9" s="148">
        <f t="shared" si="1"/>
        <v>1650270.9000000001</v>
      </c>
      <c r="J9" s="148">
        <f t="shared" si="1"/>
        <v>0</v>
      </c>
      <c r="K9" s="148">
        <f t="shared" si="1"/>
        <v>0</v>
      </c>
      <c r="L9" s="148">
        <f t="shared" si="1"/>
        <v>20120.41</v>
      </c>
      <c r="M9" s="148">
        <f t="shared" si="1"/>
        <v>20120.41</v>
      </c>
      <c r="N9" s="148">
        <f t="shared" si="1"/>
        <v>0</v>
      </c>
      <c r="O9" s="148">
        <f t="shared" si="1"/>
        <v>0</v>
      </c>
      <c r="P9" s="148">
        <f>C9-H9-L9</f>
        <v>-1501755.56</v>
      </c>
      <c r="Q9" s="153">
        <f t="shared" ref="Q9:Q20" si="2">P9/$P$25</f>
        <v>0.37083145930487799</v>
      </c>
      <c r="R9" s="135"/>
      <c r="S9" s="135"/>
    </row>
    <row r="10" spans="1:19" s="133" customFormat="1" ht="12">
      <c r="A10" s="145" t="s">
        <v>4</v>
      </c>
      <c r="B10" s="316" t="s">
        <v>560</v>
      </c>
      <c r="C10" s="150">
        <v>168515.13</v>
      </c>
      <c r="D10" s="321">
        <f t="shared" si="0"/>
        <v>0.8359644668124373</v>
      </c>
      <c r="E10" s="150">
        <f>C10</f>
        <v>168515.13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41"/>
      <c r="Q10" s="154">
        <f t="shared" si="2"/>
        <v>0</v>
      </c>
      <c r="R10" s="135"/>
      <c r="S10" s="135"/>
    </row>
    <row r="11" spans="1:19" s="133" customFormat="1" ht="24">
      <c r="A11" s="146" t="s">
        <v>6</v>
      </c>
      <c r="B11" s="317" t="s">
        <v>568</v>
      </c>
      <c r="C11" s="151">
        <v>120.62</v>
      </c>
      <c r="D11" s="322">
        <f t="shared" si="0"/>
        <v>5.983678378725767E-4</v>
      </c>
      <c r="E11" s="151">
        <f>C11</f>
        <v>120.62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36"/>
      <c r="Q11" s="155">
        <f t="shared" si="2"/>
        <v>0</v>
      </c>
      <c r="R11" s="135"/>
      <c r="S11" s="135"/>
    </row>
    <row r="12" spans="1:19" s="133" customFormat="1" ht="12">
      <c r="A12" s="146" t="s">
        <v>169</v>
      </c>
      <c r="B12" s="317" t="s">
        <v>561</v>
      </c>
      <c r="C12" s="151"/>
      <c r="D12" s="322">
        <f t="shared" si="0"/>
        <v>0</v>
      </c>
      <c r="E12" s="151"/>
      <c r="F12" s="151"/>
      <c r="G12" s="151"/>
      <c r="H12" s="151"/>
      <c r="I12" s="151"/>
      <c r="J12" s="151"/>
      <c r="K12" s="151"/>
      <c r="L12" s="151">
        <v>20120.41</v>
      </c>
      <c r="M12" s="151">
        <f>L12</f>
        <v>20120.41</v>
      </c>
      <c r="N12" s="151"/>
      <c r="O12" s="151"/>
      <c r="P12" s="136"/>
      <c r="Q12" s="155">
        <f t="shared" si="2"/>
        <v>0</v>
      </c>
      <c r="R12" s="135"/>
      <c r="S12" s="135"/>
    </row>
    <row r="13" spans="1:19" s="133" customFormat="1" ht="12.75" thickBot="1">
      <c r="A13" s="147" t="s">
        <v>557</v>
      </c>
      <c r="B13" s="318" t="s">
        <v>562</v>
      </c>
      <c r="C13" s="152"/>
      <c r="D13" s="323">
        <f t="shared" si="0"/>
        <v>0</v>
      </c>
      <c r="E13" s="152"/>
      <c r="F13" s="152"/>
      <c r="G13" s="152"/>
      <c r="H13" s="152">
        <f>1557678.35+92592.55</f>
        <v>1650270.9000000001</v>
      </c>
      <c r="I13" s="152">
        <f>H13</f>
        <v>1650270.9000000001</v>
      </c>
      <c r="J13" s="152"/>
      <c r="K13" s="152"/>
      <c r="L13" s="152"/>
      <c r="M13" s="152"/>
      <c r="N13" s="152"/>
      <c r="O13" s="152"/>
      <c r="P13" s="144"/>
      <c r="Q13" s="156">
        <f t="shared" si="2"/>
        <v>0</v>
      </c>
      <c r="R13" s="135"/>
      <c r="S13" s="135"/>
    </row>
    <row r="14" spans="1:19" s="133" customFormat="1" ht="12.75" thickBot="1">
      <c r="A14" s="451" t="s">
        <v>7</v>
      </c>
      <c r="B14" s="315" t="s">
        <v>563</v>
      </c>
      <c r="C14" s="148">
        <f>SUM(C15)</f>
        <v>6934.24</v>
      </c>
      <c r="D14" s="320">
        <f t="shared" si="0"/>
        <v>3.439915599477314E-2</v>
      </c>
      <c r="E14" s="148">
        <f>SUM(E15)</f>
        <v>6934.24</v>
      </c>
      <c r="F14" s="148">
        <f>SUM(F15:F22)</f>
        <v>0</v>
      </c>
      <c r="G14" s="148">
        <f>SUM(G15:G22)</f>
        <v>0</v>
      </c>
      <c r="H14" s="148">
        <f>SUM(H15)</f>
        <v>0</v>
      </c>
      <c r="I14" s="148">
        <f t="shared" ref="I14:O14" si="3">SUM(I15)</f>
        <v>0</v>
      </c>
      <c r="J14" s="148">
        <f t="shared" si="3"/>
        <v>0</v>
      </c>
      <c r="K14" s="148">
        <f t="shared" si="3"/>
        <v>0</v>
      </c>
      <c r="L14" s="148">
        <f t="shared" si="3"/>
        <v>0</v>
      </c>
      <c r="M14" s="148">
        <f t="shared" si="3"/>
        <v>0</v>
      </c>
      <c r="N14" s="148">
        <f t="shared" si="3"/>
        <v>0</v>
      </c>
      <c r="O14" s="148">
        <f t="shared" si="3"/>
        <v>0</v>
      </c>
      <c r="P14" s="148">
        <f>C14-H14-L14</f>
        <v>6934.24</v>
      </c>
      <c r="Q14" s="153">
        <f t="shared" si="2"/>
        <v>-1.7122855455719151E-3</v>
      </c>
      <c r="R14" s="135"/>
      <c r="S14" s="135"/>
    </row>
    <row r="15" spans="1:19" s="133" customFormat="1" ht="12.75" thickBot="1">
      <c r="A15" s="145" t="s">
        <v>9</v>
      </c>
      <c r="B15" s="316" t="s">
        <v>560</v>
      </c>
      <c r="C15" s="150">
        <v>6934.24</v>
      </c>
      <c r="D15" s="321">
        <f t="shared" si="0"/>
        <v>3.439915599477314E-2</v>
      </c>
      <c r="E15" s="150">
        <f>C15</f>
        <v>6934.24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41"/>
      <c r="Q15" s="154">
        <f t="shared" si="2"/>
        <v>0</v>
      </c>
      <c r="R15" s="135"/>
      <c r="S15" s="135"/>
    </row>
    <row r="16" spans="1:19" s="133" customFormat="1" ht="36.75" thickBot="1">
      <c r="A16" s="451" t="s">
        <v>10</v>
      </c>
      <c r="B16" s="315" t="s">
        <v>566</v>
      </c>
      <c r="C16" s="148">
        <f>SUM(C17)</f>
        <v>4833.37</v>
      </c>
      <c r="D16" s="320">
        <f t="shared" si="0"/>
        <v>2.3977227296784746E-2</v>
      </c>
      <c r="E16" s="148">
        <f>SUM(E17)</f>
        <v>4833.37</v>
      </c>
      <c r="F16" s="148">
        <f t="shared" ref="F16:O16" si="4">SUM(F17)</f>
        <v>0</v>
      </c>
      <c r="G16" s="148">
        <f t="shared" si="4"/>
        <v>0</v>
      </c>
      <c r="H16" s="148">
        <f t="shared" si="4"/>
        <v>0</v>
      </c>
      <c r="I16" s="148">
        <f t="shared" si="4"/>
        <v>0</v>
      </c>
      <c r="J16" s="148">
        <f t="shared" si="4"/>
        <v>0</v>
      </c>
      <c r="K16" s="148">
        <f t="shared" si="4"/>
        <v>0</v>
      </c>
      <c r="L16" s="148">
        <f t="shared" si="4"/>
        <v>0</v>
      </c>
      <c r="M16" s="148">
        <f t="shared" si="4"/>
        <v>0</v>
      </c>
      <c r="N16" s="148">
        <f t="shared" si="4"/>
        <v>0</v>
      </c>
      <c r="O16" s="148">
        <f t="shared" si="4"/>
        <v>0</v>
      </c>
      <c r="P16" s="148">
        <f>C16-H16-L16</f>
        <v>4833.37</v>
      </c>
      <c r="Q16" s="153">
        <f t="shared" si="2"/>
        <v>-1.19351357717658E-3</v>
      </c>
      <c r="R16" s="135"/>
      <c r="S16" s="135"/>
    </row>
    <row r="17" spans="1:19" s="133" customFormat="1" ht="12.75" thickBot="1">
      <c r="A17" s="146" t="s">
        <v>558</v>
      </c>
      <c r="B17" s="317" t="s">
        <v>560</v>
      </c>
      <c r="C17" s="151">
        <v>4833.37</v>
      </c>
      <c r="D17" s="322">
        <f t="shared" si="0"/>
        <v>2.3977227296784746E-2</v>
      </c>
      <c r="E17" s="151">
        <f>C17</f>
        <v>4833.37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36"/>
      <c r="Q17" s="155">
        <f t="shared" si="2"/>
        <v>0</v>
      </c>
      <c r="R17" s="135"/>
      <c r="S17" s="135"/>
    </row>
    <row r="18" spans="1:19" s="133" customFormat="1" ht="12.75" thickBot="1">
      <c r="A18" s="451" t="s">
        <v>12</v>
      </c>
      <c r="B18" s="315" t="s">
        <v>565</v>
      </c>
      <c r="C18" s="148">
        <f>SUM(C19)</f>
        <v>3061.81</v>
      </c>
      <c r="D18" s="320">
        <f t="shared" si="0"/>
        <v>1.5188929113551932E-2</v>
      </c>
      <c r="E18" s="148">
        <f>SUM(E19)</f>
        <v>3061.81</v>
      </c>
      <c r="F18" s="148">
        <f t="shared" ref="F18:O18" si="5">SUM(F19)</f>
        <v>0</v>
      </c>
      <c r="G18" s="148">
        <f t="shared" si="5"/>
        <v>0</v>
      </c>
      <c r="H18" s="148">
        <f t="shared" si="5"/>
        <v>0</v>
      </c>
      <c r="I18" s="148">
        <f t="shared" si="5"/>
        <v>0</v>
      </c>
      <c r="J18" s="148">
        <f t="shared" si="5"/>
        <v>0</v>
      </c>
      <c r="K18" s="148">
        <f t="shared" si="5"/>
        <v>0</v>
      </c>
      <c r="L18" s="148">
        <f t="shared" si="5"/>
        <v>0</v>
      </c>
      <c r="M18" s="148">
        <f t="shared" si="5"/>
        <v>0</v>
      </c>
      <c r="N18" s="148">
        <f t="shared" si="5"/>
        <v>0</v>
      </c>
      <c r="O18" s="148">
        <f t="shared" si="5"/>
        <v>0</v>
      </c>
      <c r="P18" s="148">
        <f>C18-H18-L18</f>
        <v>3061.81</v>
      </c>
      <c r="Q18" s="153">
        <f t="shared" si="2"/>
        <v>-7.5605877591308432E-4</v>
      </c>
      <c r="R18" s="135"/>
      <c r="S18" s="135"/>
    </row>
    <row r="19" spans="1:19" s="133" customFormat="1" ht="12.75" thickBot="1">
      <c r="A19" s="145" t="s">
        <v>14</v>
      </c>
      <c r="B19" s="316" t="s">
        <v>560</v>
      </c>
      <c r="C19" s="150">
        <v>3061.81</v>
      </c>
      <c r="D19" s="321">
        <f t="shared" si="0"/>
        <v>1.5188929113551932E-2</v>
      </c>
      <c r="E19" s="150">
        <f>C19</f>
        <v>3061.81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41"/>
      <c r="Q19" s="154">
        <f t="shared" si="2"/>
        <v>0</v>
      </c>
      <c r="R19" s="135"/>
      <c r="S19" s="135"/>
    </row>
    <row r="20" spans="1:19" s="133" customFormat="1" ht="24.75" thickBot="1">
      <c r="A20" s="451" t="s">
        <v>18</v>
      </c>
      <c r="B20" s="315" t="s">
        <v>564</v>
      </c>
      <c r="C20" s="148">
        <f>SUM(C21:C22)</f>
        <v>912.87</v>
      </c>
      <c r="D20" s="320">
        <f t="shared" si="0"/>
        <v>4.528536297121034E-3</v>
      </c>
      <c r="E20" s="148">
        <f>SUM(E21:E22)</f>
        <v>912.87</v>
      </c>
      <c r="F20" s="148">
        <f t="shared" ref="F20:O20" si="6">SUM(F21:F22)</f>
        <v>0</v>
      </c>
      <c r="G20" s="148">
        <f t="shared" si="6"/>
        <v>0</v>
      </c>
      <c r="H20" s="148">
        <f t="shared" si="6"/>
        <v>2580888.7599999998</v>
      </c>
      <c r="I20" s="148">
        <f t="shared" si="6"/>
        <v>2580888.7599999998</v>
      </c>
      <c r="J20" s="148">
        <f t="shared" si="6"/>
        <v>0</v>
      </c>
      <c r="K20" s="148">
        <f t="shared" si="6"/>
        <v>0</v>
      </c>
      <c r="L20" s="148">
        <f t="shared" si="6"/>
        <v>0</v>
      </c>
      <c r="M20" s="148">
        <f t="shared" si="6"/>
        <v>0</v>
      </c>
      <c r="N20" s="148">
        <f t="shared" si="6"/>
        <v>0</v>
      </c>
      <c r="O20" s="148">
        <f t="shared" si="6"/>
        <v>0</v>
      </c>
      <c r="P20" s="148">
        <f>C20-H20-L20</f>
        <v>-2579975.8899999997</v>
      </c>
      <c r="Q20" s="153">
        <f t="shared" si="2"/>
        <v>0.6370785297842354</v>
      </c>
      <c r="R20" s="135"/>
      <c r="S20" s="135"/>
    </row>
    <row r="21" spans="1:19" s="133" customFormat="1" ht="12">
      <c r="A21" s="145" t="s">
        <v>20</v>
      </c>
      <c r="B21" s="316" t="s">
        <v>560</v>
      </c>
      <c r="C21" s="150">
        <v>912.87</v>
      </c>
      <c r="D21" s="321">
        <f t="shared" ref="D21" si="7">C21/$C$25</f>
        <v>4.528536297121034E-3</v>
      </c>
      <c r="E21" s="150">
        <f>C21</f>
        <v>912.87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41"/>
      <c r="Q21" s="154">
        <f t="shared" ref="Q21" si="8">P21/$P$25</f>
        <v>0</v>
      </c>
      <c r="R21" s="135"/>
      <c r="S21" s="135"/>
    </row>
    <row r="22" spans="1:19" s="133" customFormat="1" ht="12.75" thickBot="1">
      <c r="A22" s="147" t="s">
        <v>22</v>
      </c>
      <c r="B22" s="318" t="s">
        <v>569</v>
      </c>
      <c r="C22" s="324"/>
      <c r="D22" s="323">
        <f>C22/$C$25</f>
        <v>0</v>
      </c>
      <c r="E22" s="324"/>
      <c r="F22" s="324"/>
      <c r="G22" s="325"/>
      <c r="H22" s="324">
        <v>2580888.7599999998</v>
      </c>
      <c r="I22" s="324">
        <f>H22</f>
        <v>2580888.7599999998</v>
      </c>
      <c r="J22" s="324"/>
      <c r="K22" s="324"/>
      <c r="L22" s="324"/>
      <c r="M22" s="324"/>
      <c r="N22" s="324"/>
      <c r="O22" s="324"/>
      <c r="P22" s="326"/>
      <c r="Q22" s="156">
        <f>P22/$P$25</f>
        <v>0</v>
      </c>
      <c r="R22" s="135"/>
      <c r="S22" s="135"/>
    </row>
    <row r="23" spans="1:19" s="133" customFormat="1" ht="24.75" thickBot="1">
      <c r="A23" s="451" t="s">
        <v>570</v>
      </c>
      <c r="B23" s="315" t="s">
        <v>263</v>
      </c>
      <c r="C23" s="327">
        <v>17203.650000000001</v>
      </c>
      <c r="D23" s="320">
        <f>C23/$C$25</f>
        <v>8.5343316647459422E-2</v>
      </c>
      <c r="E23" s="327">
        <f>C23</f>
        <v>17203.650000000001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143">
        <f>C23-H23-L23</f>
        <v>17203.650000000001</v>
      </c>
      <c r="Q23" s="153">
        <f>P23/$P$25</f>
        <v>-4.2481311904517703E-3</v>
      </c>
      <c r="R23" s="135"/>
      <c r="S23" s="135" t="s">
        <v>559</v>
      </c>
    </row>
    <row r="24" spans="1:19" s="133" customFormat="1" ht="12.75" thickBot="1">
      <c r="A24" s="451" t="s">
        <v>571</v>
      </c>
      <c r="B24" s="315" t="s">
        <v>264</v>
      </c>
      <c r="C24" s="327">
        <v>0</v>
      </c>
      <c r="D24" s="320">
        <f>C24/$C$25</f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27">
        <v>0</v>
      </c>
      <c r="M24" s="327">
        <v>0</v>
      </c>
      <c r="N24" s="327">
        <v>0</v>
      </c>
      <c r="O24" s="327">
        <v>0</v>
      </c>
      <c r="P24" s="143">
        <f>C24-H24-L24</f>
        <v>0</v>
      </c>
      <c r="Q24" s="153">
        <f>P24/$P$25</f>
        <v>0</v>
      </c>
      <c r="R24" s="135"/>
      <c r="S24" s="135"/>
    </row>
    <row r="25" spans="1:19" s="133" customFormat="1" ht="24.75" thickBot="1">
      <c r="A25" s="142"/>
      <c r="B25" s="315" t="s">
        <v>265</v>
      </c>
      <c r="C25" s="148">
        <f>SUM(C9,C14,C16,C18,C20,C23,C24)</f>
        <v>201581.68999999997</v>
      </c>
      <c r="D25" s="320">
        <f>C25/$C$25</f>
        <v>1</v>
      </c>
      <c r="E25" s="148">
        <f t="shared" ref="E25:O25" si="9">SUM(E9,E14,E16,E18,E20,E23,E24)</f>
        <v>201581.68999999997</v>
      </c>
      <c r="F25" s="148">
        <f t="shared" si="9"/>
        <v>0</v>
      </c>
      <c r="G25" s="148">
        <f t="shared" si="9"/>
        <v>0</v>
      </c>
      <c r="H25" s="148">
        <f t="shared" si="9"/>
        <v>4231159.66</v>
      </c>
      <c r="I25" s="148">
        <f t="shared" si="9"/>
        <v>4231159.66</v>
      </c>
      <c r="J25" s="148">
        <f t="shared" si="9"/>
        <v>0</v>
      </c>
      <c r="K25" s="148">
        <f t="shared" si="9"/>
        <v>0</v>
      </c>
      <c r="L25" s="148">
        <f t="shared" si="9"/>
        <v>20120.41</v>
      </c>
      <c r="M25" s="148">
        <f t="shared" si="9"/>
        <v>20120.41</v>
      </c>
      <c r="N25" s="148">
        <f t="shared" si="9"/>
        <v>0</v>
      </c>
      <c r="O25" s="148">
        <f t="shared" si="9"/>
        <v>0</v>
      </c>
      <c r="P25" s="148">
        <f>SUM(P9,P14,P16,P18,P20,P23,P24)</f>
        <v>-4049698.3799999994</v>
      </c>
      <c r="Q25" s="153">
        <f>P25/$P$25</f>
        <v>1</v>
      </c>
      <c r="R25" s="135"/>
      <c r="S25" s="135"/>
    </row>
    <row r="26" spans="1:19" s="133" customFormat="1" ht="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133" customFormat="1" ht="12">
      <c r="A27" s="16"/>
      <c r="B27" s="16" t="s">
        <v>273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133" customFormat="1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28" customFormat="1" ht="15.75">
      <c r="A29" s="4" t="str">
        <f>'1.1.Счетоводен баланс'!A175</f>
        <v>Дата: 24.04.2020 г.</v>
      </c>
      <c r="B29" s="4"/>
      <c r="N29" s="11" t="s">
        <v>15</v>
      </c>
    </row>
    <row r="30" spans="1:19" s="1" customFormat="1" ht="15.75">
      <c r="C30" s="452"/>
      <c r="E30" s="7"/>
      <c r="F30" s="310"/>
      <c r="L30" s="10"/>
      <c r="O30" s="454" t="s">
        <v>578</v>
      </c>
      <c r="P30" s="452"/>
    </row>
    <row r="31" spans="1:19" s="1" customFormat="1" ht="15.75">
      <c r="E31" s="10"/>
      <c r="F31" s="10"/>
      <c r="G31" s="10"/>
      <c r="N31" s="11" t="s">
        <v>575</v>
      </c>
      <c r="O31" s="87"/>
    </row>
    <row r="32" spans="1:19" s="133" customFormat="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55" t="s">
        <v>579</v>
      </c>
      <c r="P32" s="16"/>
      <c r="Q32" s="16"/>
      <c r="R32" s="16"/>
      <c r="S32" s="16"/>
    </row>
    <row r="33" spans="1:19" s="133" customFormat="1" ht="12" customHeight="1">
      <c r="A33" s="16"/>
      <c r="B33" s="821" t="s">
        <v>266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16"/>
      <c r="S33" s="16"/>
    </row>
    <row r="34" spans="1:19" s="133" customFormat="1" ht="12">
      <c r="A34" s="16"/>
      <c r="B34" s="833" t="s">
        <v>267</v>
      </c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16"/>
      <c r="S34" s="16"/>
    </row>
    <row r="35" spans="1:19" s="133" customFormat="1" ht="12" customHeight="1">
      <c r="A35" s="16"/>
      <c r="B35" s="821" t="s">
        <v>580</v>
      </c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16"/>
      <c r="S35" s="16"/>
    </row>
    <row r="39" spans="1:19" ht="15.75">
      <c r="K39" s="11"/>
    </row>
  </sheetData>
  <mergeCells count="14">
    <mergeCell ref="B35:Q35"/>
    <mergeCell ref="A1:Q1"/>
    <mergeCell ref="A2:Q2"/>
    <mergeCell ref="A6:A7"/>
    <mergeCell ref="B6:B7"/>
    <mergeCell ref="C6:G6"/>
    <mergeCell ref="H6:K6"/>
    <mergeCell ref="L6:O6"/>
    <mergeCell ref="P6:P7"/>
    <mergeCell ref="Q6:Q7"/>
    <mergeCell ref="A3:Q3"/>
    <mergeCell ref="A4:Q4"/>
    <mergeCell ref="B33:Q33"/>
    <mergeCell ref="B34:Q3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3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8"/>
  <sheetViews>
    <sheetView zoomScaleNormal="100" zoomScaleSheetLayoutView="110" workbookViewId="0">
      <selection activeCell="C153" sqref="C153"/>
    </sheetView>
  </sheetViews>
  <sheetFormatPr defaultRowHeight="15"/>
  <cols>
    <col min="1" max="1" width="56" style="66" customWidth="1"/>
    <col min="2" max="2" width="10.140625" style="344" customWidth="1"/>
    <col min="3" max="3" width="16.7109375" style="66" customWidth="1"/>
    <col min="4" max="4" width="16.5703125" style="66" customWidth="1"/>
    <col min="5" max="5" width="45.140625" style="66" customWidth="1"/>
    <col min="6" max="6" width="7" style="344" customWidth="1"/>
    <col min="7" max="8" width="9.140625" style="345"/>
    <col min="9" max="9" width="9.140625" style="66"/>
    <col min="10" max="10" width="12" style="66" bestFit="1" customWidth="1"/>
    <col min="11" max="255" width="9.140625" style="66"/>
    <col min="256" max="256" width="42.85546875" style="66" customWidth="1"/>
    <col min="257" max="257" width="7.5703125" style="66" customWidth="1"/>
    <col min="258" max="259" width="9.140625" style="66"/>
    <col min="260" max="260" width="2" style="66" customWidth="1"/>
    <col min="261" max="261" width="45.140625" style="66" customWidth="1"/>
    <col min="262" max="262" width="7" style="66" customWidth="1"/>
    <col min="263" max="265" width="9.140625" style="66"/>
    <col min="266" max="266" width="12" style="66" bestFit="1" customWidth="1"/>
    <col min="267" max="511" width="9.140625" style="66"/>
    <col min="512" max="512" width="42.85546875" style="66" customWidth="1"/>
    <col min="513" max="513" width="7.5703125" style="66" customWidth="1"/>
    <col min="514" max="515" width="9.140625" style="66"/>
    <col min="516" max="516" width="2" style="66" customWidth="1"/>
    <col min="517" max="517" width="45.140625" style="66" customWidth="1"/>
    <col min="518" max="518" width="7" style="66" customWidth="1"/>
    <col min="519" max="521" width="9.140625" style="66"/>
    <col min="522" max="522" width="12" style="66" bestFit="1" customWidth="1"/>
    <col min="523" max="767" width="9.140625" style="66"/>
    <col min="768" max="768" width="42.85546875" style="66" customWidth="1"/>
    <col min="769" max="769" width="7.5703125" style="66" customWidth="1"/>
    <col min="770" max="771" width="9.140625" style="66"/>
    <col min="772" max="772" width="2" style="66" customWidth="1"/>
    <col min="773" max="773" width="45.140625" style="66" customWidth="1"/>
    <col min="774" max="774" width="7" style="66" customWidth="1"/>
    <col min="775" max="777" width="9.140625" style="66"/>
    <col min="778" max="778" width="12" style="66" bestFit="1" customWidth="1"/>
    <col min="779" max="1023" width="9.140625" style="66"/>
    <col min="1024" max="1024" width="42.85546875" style="66" customWidth="1"/>
    <col min="1025" max="1025" width="7.5703125" style="66" customWidth="1"/>
    <col min="1026" max="1027" width="9.140625" style="66"/>
    <col min="1028" max="1028" width="2" style="66" customWidth="1"/>
    <col min="1029" max="1029" width="45.140625" style="66" customWidth="1"/>
    <col min="1030" max="1030" width="7" style="66" customWidth="1"/>
    <col min="1031" max="1033" width="9.140625" style="66"/>
    <col min="1034" max="1034" width="12" style="66" bestFit="1" customWidth="1"/>
    <col min="1035" max="1279" width="9.140625" style="66"/>
    <col min="1280" max="1280" width="42.85546875" style="66" customWidth="1"/>
    <col min="1281" max="1281" width="7.5703125" style="66" customWidth="1"/>
    <col min="1282" max="1283" width="9.140625" style="66"/>
    <col min="1284" max="1284" width="2" style="66" customWidth="1"/>
    <col min="1285" max="1285" width="45.140625" style="66" customWidth="1"/>
    <col min="1286" max="1286" width="7" style="66" customWidth="1"/>
    <col min="1287" max="1289" width="9.140625" style="66"/>
    <col min="1290" max="1290" width="12" style="66" bestFit="1" customWidth="1"/>
    <col min="1291" max="1535" width="9.140625" style="66"/>
    <col min="1536" max="1536" width="42.85546875" style="66" customWidth="1"/>
    <col min="1537" max="1537" width="7.5703125" style="66" customWidth="1"/>
    <col min="1538" max="1539" width="9.140625" style="66"/>
    <col min="1540" max="1540" width="2" style="66" customWidth="1"/>
    <col min="1541" max="1541" width="45.140625" style="66" customWidth="1"/>
    <col min="1542" max="1542" width="7" style="66" customWidth="1"/>
    <col min="1543" max="1545" width="9.140625" style="66"/>
    <col min="1546" max="1546" width="12" style="66" bestFit="1" customWidth="1"/>
    <col min="1547" max="1791" width="9.140625" style="66"/>
    <col min="1792" max="1792" width="42.85546875" style="66" customWidth="1"/>
    <col min="1793" max="1793" width="7.5703125" style="66" customWidth="1"/>
    <col min="1794" max="1795" width="9.140625" style="66"/>
    <col min="1796" max="1796" width="2" style="66" customWidth="1"/>
    <col min="1797" max="1797" width="45.140625" style="66" customWidth="1"/>
    <col min="1798" max="1798" width="7" style="66" customWidth="1"/>
    <col min="1799" max="1801" width="9.140625" style="66"/>
    <col min="1802" max="1802" width="12" style="66" bestFit="1" customWidth="1"/>
    <col min="1803" max="2047" width="9.140625" style="66"/>
    <col min="2048" max="2048" width="42.85546875" style="66" customWidth="1"/>
    <col min="2049" max="2049" width="7.5703125" style="66" customWidth="1"/>
    <col min="2050" max="2051" width="9.140625" style="66"/>
    <col min="2052" max="2052" width="2" style="66" customWidth="1"/>
    <col min="2053" max="2053" width="45.140625" style="66" customWidth="1"/>
    <col min="2054" max="2054" width="7" style="66" customWidth="1"/>
    <col min="2055" max="2057" width="9.140625" style="66"/>
    <col min="2058" max="2058" width="12" style="66" bestFit="1" customWidth="1"/>
    <col min="2059" max="2303" width="9.140625" style="66"/>
    <col min="2304" max="2304" width="42.85546875" style="66" customWidth="1"/>
    <col min="2305" max="2305" width="7.5703125" style="66" customWidth="1"/>
    <col min="2306" max="2307" width="9.140625" style="66"/>
    <col min="2308" max="2308" width="2" style="66" customWidth="1"/>
    <col min="2309" max="2309" width="45.140625" style="66" customWidth="1"/>
    <col min="2310" max="2310" width="7" style="66" customWidth="1"/>
    <col min="2311" max="2313" width="9.140625" style="66"/>
    <col min="2314" max="2314" width="12" style="66" bestFit="1" customWidth="1"/>
    <col min="2315" max="2559" width="9.140625" style="66"/>
    <col min="2560" max="2560" width="42.85546875" style="66" customWidth="1"/>
    <col min="2561" max="2561" width="7.5703125" style="66" customWidth="1"/>
    <col min="2562" max="2563" width="9.140625" style="66"/>
    <col min="2564" max="2564" width="2" style="66" customWidth="1"/>
    <col min="2565" max="2565" width="45.140625" style="66" customWidth="1"/>
    <col min="2566" max="2566" width="7" style="66" customWidth="1"/>
    <col min="2567" max="2569" width="9.140625" style="66"/>
    <col min="2570" max="2570" width="12" style="66" bestFit="1" customWidth="1"/>
    <col min="2571" max="2815" width="9.140625" style="66"/>
    <col min="2816" max="2816" width="42.85546875" style="66" customWidth="1"/>
    <col min="2817" max="2817" width="7.5703125" style="66" customWidth="1"/>
    <col min="2818" max="2819" width="9.140625" style="66"/>
    <col min="2820" max="2820" width="2" style="66" customWidth="1"/>
    <col min="2821" max="2821" width="45.140625" style="66" customWidth="1"/>
    <col min="2822" max="2822" width="7" style="66" customWidth="1"/>
    <col min="2823" max="2825" width="9.140625" style="66"/>
    <col min="2826" max="2826" width="12" style="66" bestFit="1" customWidth="1"/>
    <col min="2827" max="3071" width="9.140625" style="66"/>
    <col min="3072" max="3072" width="42.85546875" style="66" customWidth="1"/>
    <col min="3073" max="3073" width="7.5703125" style="66" customWidth="1"/>
    <col min="3074" max="3075" width="9.140625" style="66"/>
    <col min="3076" max="3076" width="2" style="66" customWidth="1"/>
    <col min="3077" max="3077" width="45.140625" style="66" customWidth="1"/>
    <col min="3078" max="3078" width="7" style="66" customWidth="1"/>
    <col min="3079" max="3081" width="9.140625" style="66"/>
    <col min="3082" max="3082" width="12" style="66" bestFit="1" customWidth="1"/>
    <col min="3083" max="3327" width="9.140625" style="66"/>
    <col min="3328" max="3328" width="42.85546875" style="66" customWidth="1"/>
    <col min="3329" max="3329" width="7.5703125" style="66" customWidth="1"/>
    <col min="3330" max="3331" width="9.140625" style="66"/>
    <col min="3332" max="3332" width="2" style="66" customWidth="1"/>
    <col min="3333" max="3333" width="45.140625" style="66" customWidth="1"/>
    <col min="3334" max="3334" width="7" style="66" customWidth="1"/>
    <col min="3335" max="3337" width="9.140625" style="66"/>
    <col min="3338" max="3338" width="12" style="66" bestFit="1" customWidth="1"/>
    <col min="3339" max="3583" width="9.140625" style="66"/>
    <col min="3584" max="3584" width="42.85546875" style="66" customWidth="1"/>
    <col min="3585" max="3585" width="7.5703125" style="66" customWidth="1"/>
    <col min="3586" max="3587" width="9.140625" style="66"/>
    <col min="3588" max="3588" width="2" style="66" customWidth="1"/>
    <col min="3589" max="3589" width="45.140625" style="66" customWidth="1"/>
    <col min="3590" max="3590" width="7" style="66" customWidth="1"/>
    <col min="3591" max="3593" width="9.140625" style="66"/>
    <col min="3594" max="3594" width="12" style="66" bestFit="1" customWidth="1"/>
    <col min="3595" max="3839" width="9.140625" style="66"/>
    <col min="3840" max="3840" width="42.85546875" style="66" customWidth="1"/>
    <col min="3841" max="3841" width="7.5703125" style="66" customWidth="1"/>
    <col min="3842" max="3843" width="9.140625" style="66"/>
    <col min="3844" max="3844" width="2" style="66" customWidth="1"/>
    <col min="3845" max="3845" width="45.140625" style="66" customWidth="1"/>
    <col min="3846" max="3846" width="7" style="66" customWidth="1"/>
    <col min="3847" max="3849" width="9.140625" style="66"/>
    <col min="3850" max="3850" width="12" style="66" bestFit="1" customWidth="1"/>
    <col min="3851" max="4095" width="9.140625" style="66"/>
    <col min="4096" max="4096" width="42.85546875" style="66" customWidth="1"/>
    <col min="4097" max="4097" width="7.5703125" style="66" customWidth="1"/>
    <col min="4098" max="4099" width="9.140625" style="66"/>
    <col min="4100" max="4100" width="2" style="66" customWidth="1"/>
    <col min="4101" max="4101" width="45.140625" style="66" customWidth="1"/>
    <col min="4102" max="4102" width="7" style="66" customWidth="1"/>
    <col min="4103" max="4105" width="9.140625" style="66"/>
    <col min="4106" max="4106" width="12" style="66" bestFit="1" customWidth="1"/>
    <col min="4107" max="4351" width="9.140625" style="66"/>
    <col min="4352" max="4352" width="42.85546875" style="66" customWidth="1"/>
    <col min="4353" max="4353" width="7.5703125" style="66" customWidth="1"/>
    <col min="4354" max="4355" width="9.140625" style="66"/>
    <col min="4356" max="4356" width="2" style="66" customWidth="1"/>
    <col min="4357" max="4357" width="45.140625" style="66" customWidth="1"/>
    <col min="4358" max="4358" width="7" style="66" customWidth="1"/>
    <col min="4359" max="4361" width="9.140625" style="66"/>
    <col min="4362" max="4362" width="12" style="66" bestFit="1" customWidth="1"/>
    <col min="4363" max="4607" width="9.140625" style="66"/>
    <col min="4608" max="4608" width="42.85546875" style="66" customWidth="1"/>
    <col min="4609" max="4609" width="7.5703125" style="66" customWidth="1"/>
    <col min="4610" max="4611" width="9.140625" style="66"/>
    <col min="4612" max="4612" width="2" style="66" customWidth="1"/>
    <col min="4613" max="4613" width="45.140625" style="66" customWidth="1"/>
    <col min="4614" max="4614" width="7" style="66" customWidth="1"/>
    <col min="4615" max="4617" width="9.140625" style="66"/>
    <col min="4618" max="4618" width="12" style="66" bestFit="1" customWidth="1"/>
    <col min="4619" max="4863" width="9.140625" style="66"/>
    <col min="4864" max="4864" width="42.85546875" style="66" customWidth="1"/>
    <col min="4865" max="4865" width="7.5703125" style="66" customWidth="1"/>
    <col min="4866" max="4867" width="9.140625" style="66"/>
    <col min="4868" max="4868" width="2" style="66" customWidth="1"/>
    <col min="4869" max="4869" width="45.140625" style="66" customWidth="1"/>
    <col min="4870" max="4870" width="7" style="66" customWidth="1"/>
    <col min="4871" max="4873" width="9.140625" style="66"/>
    <col min="4874" max="4874" width="12" style="66" bestFit="1" customWidth="1"/>
    <col min="4875" max="5119" width="9.140625" style="66"/>
    <col min="5120" max="5120" width="42.85546875" style="66" customWidth="1"/>
    <col min="5121" max="5121" width="7.5703125" style="66" customWidth="1"/>
    <col min="5122" max="5123" width="9.140625" style="66"/>
    <col min="5124" max="5124" width="2" style="66" customWidth="1"/>
    <col min="5125" max="5125" width="45.140625" style="66" customWidth="1"/>
    <col min="5126" max="5126" width="7" style="66" customWidth="1"/>
    <col min="5127" max="5129" width="9.140625" style="66"/>
    <col min="5130" max="5130" width="12" style="66" bestFit="1" customWidth="1"/>
    <col min="5131" max="5375" width="9.140625" style="66"/>
    <col min="5376" max="5376" width="42.85546875" style="66" customWidth="1"/>
    <col min="5377" max="5377" width="7.5703125" style="66" customWidth="1"/>
    <col min="5378" max="5379" width="9.140625" style="66"/>
    <col min="5380" max="5380" width="2" style="66" customWidth="1"/>
    <col min="5381" max="5381" width="45.140625" style="66" customWidth="1"/>
    <col min="5382" max="5382" width="7" style="66" customWidth="1"/>
    <col min="5383" max="5385" width="9.140625" style="66"/>
    <col min="5386" max="5386" width="12" style="66" bestFit="1" customWidth="1"/>
    <col min="5387" max="5631" width="9.140625" style="66"/>
    <col min="5632" max="5632" width="42.85546875" style="66" customWidth="1"/>
    <col min="5633" max="5633" width="7.5703125" style="66" customWidth="1"/>
    <col min="5634" max="5635" width="9.140625" style="66"/>
    <col min="5636" max="5636" width="2" style="66" customWidth="1"/>
    <col min="5637" max="5637" width="45.140625" style="66" customWidth="1"/>
    <col min="5638" max="5638" width="7" style="66" customWidth="1"/>
    <col min="5639" max="5641" width="9.140625" style="66"/>
    <col min="5642" max="5642" width="12" style="66" bestFit="1" customWidth="1"/>
    <col min="5643" max="5887" width="9.140625" style="66"/>
    <col min="5888" max="5888" width="42.85546875" style="66" customWidth="1"/>
    <col min="5889" max="5889" width="7.5703125" style="66" customWidth="1"/>
    <col min="5890" max="5891" width="9.140625" style="66"/>
    <col min="5892" max="5892" width="2" style="66" customWidth="1"/>
    <col min="5893" max="5893" width="45.140625" style="66" customWidth="1"/>
    <col min="5894" max="5894" width="7" style="66" customWidth="1"/>
    <col min="5895" max="5897" width="9.140625" style="66"/>
    <col min="5898" max="5898" width="12" style="66" bestFit="1" customWidth="1"/>
    <col min="5899" max="6143" width="9.140625" style="66"/>
    <col min="6144" max="6144" width="42.85546875" style="66" customWidth="1"/>
    <col min="6145" max="6145" width="7.5703125" style="66" customWidth="1"/>
    <col min="6146" max="6147" width="9.140625" style="66"/>
    <col min="6148" max="6148" width="2" style="66" customWidth="1"/>
    <col min="6149" max="6149" width="45.140625" style="66" customWidth="1"/>
    <col min="6150" max="6150" width="7" style="66" customWidth="1"/>
    <col min="6151" max="6153" width="9.140625" style="66"/>
    <col min="6154" max="6154" width="12" style="66" bestFit="1" customWidth="1"/>
    <col min="6155" max="6399" width="9.140625" style="66"/>
    <col min="6400" max="6400" width="42.85546875" style="66" customWidth="1"/>
    <col min="6401" max="6401" width="7.5703125" style="66" customWidth="1"/>
    <col min="6402" max="6403" width="9.140625" style="66"/>
    <col min="6404" max="6404" width="2" style="66" customWidth="1"/>
    <col min="6405" max="6405" width="45.140625" style="66" customWidth="1"/>
    <col min="6406" max="6406" width="7" style="66" customWidth="1"/>
    <col min="6407" max="6409" width="9.140625" style="66"/>
    <col min="6410" max="6410" width="12" style="66" bestFit="1" customWidth="1"/>
    <col min="6411" max="6655" width="9.140625" style="66"/>
    <col min="6656" max="6656" width="42.85546875" style="66" customWidth="1"/>
    <col min="6657" max="6657" width="7.5703125" style="66" customWidth="1"/>
    <col min="6658" max="6659" width="9.140625" style="66"/>
    <col min="6660" max="6660" width="2" style="66" customWidth="1"/>
    <col min="6661" max="6661" width="45.140625" style="66" customWidth="1"/>
    <col min="6662" max="6662" width="7" style="66" customWidth="1"/>
    <col min="6663" max="6665" width="9.140625" style="66"/>
    <col min="6666" max="6666" width="12" style="66" bestFit="1" customWidth="1"/>
    <col min="6667" max="6911" width="9.140625" style="66"/>
    <col min="6912" max="6912" width="42.85546875" style="66" customWidth="1"/>
    <col min="6913" max="6913" width="7.5703125" style="66" customWidth="1"/>
    <col min="6914" max="6915" width="9.140625" style="66"/>
    <col min="6916" max="6916" width="2" style="66" customWidth="1"/>
    <col min="6917" max="6917" width="45.140625" style="66" customWidth="1"/>
    <col min="6918" max="6918" width="7" style="66" customWidth="1"/>
    <col min="6919" max="6921" width="9.140625" style="66"/>
    <col min="6922" max="6922" width="12" style="66" bestFit="1" customWidth="1"/>
    <col min="6923" max="7167" width="9.140625" style="66"/>
    <col min="7168" max="7168" width="42.85546875" style="66" customWidth="1"/>
    <col min="7169" max="7169" width="7.5703125" style="66" customWidth="1"/>
    <col min="7170" max="7171" width="9.140625" style="66"/>
    <col min="7172" max="7172" width="2" style="66" customWidth="1"/>
    <col min="7173" max="7173" width="45.140625" style="66" customWidth="1"/>
    <col min="7174" max="7174" width="7" style="66" customWidth="1"/>
    <col min="7175" max="7177" width="9.140625" style="66"/>
    <col min="7178" max="7178" width="12" style="66" bestFit="1" customWidth="1"/>
    <col min="7179" max="7423" width="9.140625" style="66"/>
    <col min="7424" max="7424" width="42.85546875" style="66" customWidth="1"/>
    <col min="7425" max="7425" width="7.5703125" style="66" customWidth="1"/>
    <col min="7426" max="7427" width="9.140625" style="66"/>
    <col min="7428" max="7428" width="2" style="66" customWidth="1"/>
    <col min="7429" max="7429" width="45.140625" style="66" customWidth="1"/>
    <col min="7430" max="7430" width="7" style="66" customWidth="1"/>
    <col min="7431" max="7433" width="9.140625" style="66"/>
    <col min="7434" max="7434" width="12" style="66" bestFit="1" customWidth="1"/>
    <col min="7435" max="7679" width="9.140625" style="66"/>
    <col min="7680" max="7680" width="42.85546875" style="66" customWidth="1"/>
    <col min="7681" max="7681" width="7.5703125" style="66" customWidth="1"/>
    <col min="7682" max="7683" width="9.140625" style="66"/>
    <col min="7684" max="7684" width="2" style="66" customWidth="1"/>
    <col min="7685" max="7685" width="45.140625" style="66" customWidth="1"/>
    <col min="7686" max="7686" width="7" style="66" customWidth="1"/>
    <col min="7687" max="7689" width="9.140625" style="66"/>
    <col min="7690" max="7690" width="12" style="66" bestFit="1" customWidth="1"/>
    <col min="7691" max="7935" width="9.140625" style="66"/>
    <col min="7936" max="7936" width="42.85546875" style="66" customWidth="1"/>
    <col min="7937" max="7937" width="7.5703125" style="66" customWidth="1"/>
    <col min="7938" max="7939" width="9.140625" style="66"/>
    <col min="7940" max="7940" width="2" style="66" customWidth="1"/>
    <col min="7941" max="7941" width="45.140625" style="66" customWidth="1"/>
    <col min="7942" max="7942" width="7" style="66" customWidth="1"/>
    <col min="7943" max="7945" width="9.140625" style="66"/>
    <col min="7946" max="7946" width="12" style="66" bestFit="1" customWidth="1"/>
    <col min="7947" max="8191" width="9.140625" style="66"/>
    <col min="8192" max="8192" width="42.85546875" style="66" customWidth="1"/>
    <col min="8193" max="8193" width="7.5703125" style="66" customWidth="1"/>
    <col min="8194" max="8195" width="9.140625" style="66"/>
    <col min="8196" max="8196" width="2" style="66" customWidth="1"/>
    <col min="8197" max="8197" width="45.140625" style="66" customWidth="1"/>
    <col min="8198" max="8198" width="7" style="66" customWidth="1"/>
    <col min="8199" max="8201" width="9.140625" style="66"/>
    <col min="8202" max="8202" width="12" style="66" bestFit="1" customWidth="1"/>
    <col min="8203" max="8447" width="9.140625" style="66"/>
    <col min="8448" max="8448" width="42.85546875" style="66" customWidth="1"/>
    <col min="8449" max="8449" width="7.5703125" style="66" customWidth="1"/>
    <col min="8450" max="8451" width="9.140625" style="66"/>
    <col min="8452" max="8452" width="2" style="66" customWidth="1"/>
    <col min="8453" max="8453" width="45.140625" style="66" customWidth="1"/>
    <col min="8454" max="8454" width="7" style="66" customWidth="1"/>
    <col min="8455" max="8457" width="9.140625" style="66"/>
    <col min="8458" max="8458" width="12" style="66" bestFit="1" customWidth="1"/>
    <col min="8459" max="8703" width="9.140625" style="66"/>
    <col min="8704" max="8704" width="42.85546875" style="66" customWidth="1"/>
    <col min="8705" max="8705" width="7.5703125" style="66" customWidth="1"/>
    <col min="8706" max="8707" width="9.140625" style="66"/>
    <col min="8708" max="8708" width="2" style="66" customWidth="1"/>
    <col min="8709" max="8709" width="45.140625" style="66" customWidth="1"/>
    <col min="8710" max="8710" width="7" style="66" customWidth="1"/>
    <col min="8711" max="8713" width="9.140625" style="66"/>
    <col min="8714" max="8714" width="12" style="66" bestFit="1" customWidth="1"/>
    <col min="8715" max="8959" width="9.140625" style="66"/>
    <col min="8960" max="8960" width="42.85546875" style="66" customWidth="1"/>
    <col min="8961" max="8961" width="7.5703125" style="66" customWidth="1"/>
    <col min="8962" max="8963" width="9.140625" style="66"/>
    <col min="8964" max="8964" width="2" style="66" customWidth="1"/>
    <col min="8965" max="8965" width="45.140625" style="66" customWidth="1"/>
    <col min="8966" max="8966" width="7" style="66" customWidth="1"/>
    <col min="8967" max="8969" width="9.140625" style="66"/>
    <col min="8970" max="8970" width="12" style="66" bestFit="1" customWidth="1"/>
    <col min="8971" max="9215" width="9.140625" style="66"/>
    <col min="9216" max="9216" width="42.85546875" style="66" customWidth="1"/>
    <col min="9217" max="9217" width="7.5703125" style="66" customWidth="1"/>
    <col min="9218" max="9219" width="9.140625" style="66"/>
    <col min="9220" max="9220" width="2" style="66" customWidth="1"/>
    <col min="9221" max="9221" width="45.140625" style="66" customWidth="1"/>
    <col min="9222" max="9222" width="7" style="66" customWidth="1"/>
    <col min="9223" max="9225" width="9.140625" style="66"/>
    <col min="9226" max="9226" width="12" style="66" bestFit="1" customWidth="1"/>
    <col min="9227" max="9471" width="9.140625" style="66"/>
    <col min="9472" max="9472" width="42.85546875" style="66" customWidth="1"/>
    <col min="9473" max="9473" width="7.5703125" style="66" customWidth="1"/>
    <col min="9474" max="9475" width="9.140625" style="66"/>
    <col min="9476" max="9476" width="2" style="66" customWidth="1"/>
    <col min="9477" max="9477" width="45.140625" style="66" customWidth="1"/>
    <col min="9478" max="9478" width="7" style="66" customWidth="1"/>
    <col min="9479" max="9481" width="9.140625" style="66"/>
    <col min="9482" max="9482" width="12" style="66" bestFit="1" customWidth="1"/>
    <col min="9483" max="9727" width="9.140625" style="66"/>
    <col min="9728" max="9728" width="42.85546875" style="66" customWidth="1"/>
    <col min="9729" max="9729" width="7.5703125" style="66" customWidth="1"/>
    <col min="9730" max="9731" width="9.140625" style="66"/>
    <col min="9732" max="9732" width="2" style="66" customWidth="1"/>
    <col min="9733" max="9733" width="45.140625" style="66" customWidth="1"/>
    <col min="9734" max="9734" width="7" style="66" customWidth="1"/>
    <col min="9735" max="9737" width="9.140625" style="66"/>
    <col min="9738" max="9738" width="12" style="66" bestFit="1" customWidth="1"/>
    <col min="9739" max="9983" width="9.140625" style="66"/>
    <col min="9984" max="9984" width="42.85546875" style="66" customWidth="1"/>
    <col min="9985" max="9985" width="7.5703125" style="66" customWidth="1"/>
    <col min="9986" max="9987" width="9.140625" style="66"/>
    <col min="9988" max="9988" width="2" style="66" customWidth="1"/>
    <col min="9989" max="9989" width="45.140625" style="66" customWidth="1"/>
    <col min="9990" max="9990" width="7" style="66" customWidth="1"/>
    <col min="9991" max="9993" width="9.140625" style="66"/>
    <col min="9994" max="9994" width="12" style="66" bestFit="1" customWidth="1"/>
    <col min="9995" max="10239" width="9.140625" style="66"/>
    <col min="10240" max="10240" width="42.85546875" style="66" customWidth="1"/>
    <col min="10241" max="10241" width="7.5703125" style="66" customWidth="1"/>
    <col min="10242" max="10243" width="9.140625" style="66"/>
    <col min="10244" max="10244" width="2" style="66" customWidth="1"/>
    <col min="10245" max="10245" width="45.140625" style="66" customWidth="1"/>
    <col min="10246" max="10246" width="7" style="66" customWidth="1"/>
    <col min="10247" max="10249" width="9.140625" style="66"/>
    <col min="10250" max="10250" width="12" style="66" bestFit="1" customWidth="1"/>
    <col min="10251" max="10495" width="9.140625" style="66"/>
    <col min="10496" max="10496" width="42.85546875" style="66" customWidth="1"/>
    <col min="10497" max="10497" width="7.5703125" style="66" customWidth="1"/>
    <col min="10498" max="10499" width="9.140625" style="66"/>
    <col min="10500" max="10500" width="2" style="66" customWidth="1"/>
    <col min="10501" max="10501" width="45.140625" style="66" customWidth="1"/>
    <col min="10502" max="10502" width="7" style="66" customWidth="1"/>
    <col min="10503" max="10505" width="9.140625" style="66"/>
    <col min="10506" max="10506" width="12" style="66" bestFit="1" customWidth="1"/>
    <col min="10507" max="10751" width="9.140625" style="66"/>
    <col min="10752" max="10752" width="42.85546875" style="66" customWidth="1"/>
    <col min="10753" max="10753" width="7.5703125" style="66" customWidth="1"/>
    <col min="10754" max="10755" width="9.140625" style="66"/>
    <col min="10756" max="10756" width="2" style="66" customWidth="1"/>
    <col min="10757" max="10757" width="45.140625" style="66" customWidth="1"/>
    <col min="10758" max="10758" width="7" style="66" customWidth="1"/>
    <col min="10759" max="10761" width="9.140625" style="66"/>
    <col min="10762" max="10762" width="12" style="66" bestFit="1" customWidth="1"/>
    <col min="10763" max="11007" width="9.140625" style="66"/>
    <col min="11008" max="11008" width="42.85546875" style="66" customWidth="1"/>
    <col min="11009" max="11009" width="7.5703125" style="66" customWidth="1"/>
    <col min="11010" max="11011" width="9.140625" style="66"/>
    <col min="11012" max="11012" width="2" style="66" customWidth="1"/>
    <col min="11013" max="11013" width="45.140625" style="66" customWidth="1"/>
    <col min="11014" max="11014" width="7" style="66" customWidth="1"/>
    <col min="11015" max="11017" width="9.140625" style="66"/>
    <col min="11018" max="11018" width="12" style="66" bestFit="1" customWidth="1"/>
    <col min="11019" max="11263" width="9.140625" style="66"/>
    <col min="11264" max="11264" width="42.85546875" style="66" customWidth="1"/>
    <col min="11265" max="11265" width="7.5703125" style="66" customWidth="1"/>
    <col min="11266" max="11267" width="9.140625" style="66"/>
    <col min="11268" max="11268" width="2" style="66" customWidth="1"/>
    <col min="11269" max="11269" width="45.140625" style="66" customWidth="1"/>
    <col min="11270" max="11270" width="7" style="66" customWidth="1"/>
    <col min="11271" max="11273" width="9.140625" style="66"/>
    <col min="11274" max="11274" width="12" style="66" bestFit="1" customWidth="1"/>
    <col min="11275" max="11519" width="9.140625" style="66"/>
    <col min="11520" max="11520" width="42.85546875" style="66" customWidth="1"/>
    <col min="11521" max="11521" width="7.5703125" style="66" customWidth="1"/>
    <col min="11522" max="11523" width="9.140625" style="66"/>
    <col min="11524" max="11524" width="2" style="66" customWidth="1"/>
    <col min="11525" max="11525" width="45.140625" style="66" customWidth="1"/>
    <col min="11526" max="11526" width="7" style="66" customWidth="1"/>
    <col min="11527" max="11529" width="9.140625" style="66"/>
    <col min="11530" max="11530" width="12" style="66" bestFit="1" customWidth="1"/>
    <col min="11531" max="11775" width="9.140625" style="66"/>
    <col min="11776" max="11776" width="42.85546875" style="66" customWidth="1"/>
    <col min="11777" max="11777" width="7.5703125" style="66" customWidth="1"/>
    <col min="11778" max="11779" width="9.140625" style="66"/>
    <col min="11780" max="11780" width="2" style="66" customWidth="1"/>
    <col min="11781" max="11781" width="45.140625" style="66" customWidth="1"/>
    <col min="11782" max="11782" width="7" style="66" customWidth="1"/>
    <col min="11783" max="11785" width="9.140625" style="66"/>
    <col min="11786" max="11786" width="12" style="66" bestFit="1" customWidth="1"/>
    <col min="11787" max="12031" width="9.140625" style="66"/>
    <col min="12032" max="12032" width="42.85546875" style="66" customWidth="1"/>
    <col min="12033" max="12033" width="7.5703125" style="66" customWidth="1"/>
    <col min="12034" max="12035" width="9.140625" style="66"/>
    <col min="12036" max="12036" width="2" style="66" customWidth="1"/>
    <col min="12037" max="12037" width="45.140625" style="66" customWidth="1"/>
    <col min="12038" max="12038" width="7" style="66" customWidth="1"/>
    <col min="12039" max="12041" width="9.140625" style="66"/>
    <col min="12042" max="12042" width="12" style="66" bestFit="1" customWidth="1"/>
    <col min="12043" max="12287" width="9.140625" style="66"/>
    <col min="12288" max="12288" width="42.85546875" style="66" customWidth="1"/>
    <col min="12289" max="12289" width="7.5703125" style="66" customWidth="1"/>
    <col min="12290" max="12291" width="9.140625" style="66"/>
    <col min="12292" max="12292" width="2" style="66" customWidth="1"/>
    <col min="12293" max="12293" width="45.140625" style="66" customWidth="1"/>
    <col min="12294" max="12294" width="7" style="66" customWidth="1"/>
    <col min="12295" max="12297" width="9.140625" style="66"/>
    <col min="12298" max="12298" width="12" style="66" bestFit="1" customWidth="1"/>
    <col min="12299" max="12543" width="9.140625" style="66"/>
    <col min="12544" max="12544" width="42.85546875" style="66" customWidth="1"/>
    <col min="12545" max="12545" width="7.5703125" style="66" customWidth="1"/>
    <col min="12546" max="12547" width="9.140625" style="66"/>
    <col min="12548" max="12548" width="2" style="66" customWidth="1"/>
    <col min="12549" max="12549" width="45.140625" style="66" customWidth="1"/>
    <col min="12550" max="12550" width="7" style="66" customWidth="1"/>
    <col min="12551" max="12553" width="9.140625" style="66"/>
    <col min="12554" max="12554" width="12" style="66" bestFit="1" customWidth="1"/>
    <col min="12555" max="12799" width="9.140625" style="66"/>
    <col min="12800" max="12800" width="42.85546875" style="66" customWidth="1"/>
    <col min="12801" max="12801" width="7.5703125" style="66" customWidth="1"/>
    <col min="12802" max="12803" width="9.140625" style="66"/>
    <col min="12804" max="12804" width="2" style="66" customWidth="1"/>
    <col min="12805" max="12805" width="45.140625" style="66" customWidth="1"/>
    <col min="12806" max="12806" width="7" style="66" customWidth="1"/>
    <col min="12807" max="12809" width="9.140625" style="66"/>
    <col min="12810" max="12810" width="12" style="66" bestFit="1" customWidth="1"/>
    <col min="12811" max="13055" width="9.140625" style="66"/>
    <col min="13056" max="13056" width="42.85546875" style="66" customWidth="1"/>
    <col min="13057" max="13057" width="7.5703125" style="66" customWidth="1"/>
    <col min="13058" max="13059" width="9.140625" style="66"/>
    <col min="13060" max="13060" width="2" style="66" customWidth="1"/>
    <col min="13061" max="13061" width="45.140625" style="66" customWidth="1"/>
    <col min="13062" max="13062" width="7" style="66" customWidth="1"/>
    <col min="13063" max="13065" width="9.140625" style="66"/>
    <col min="13066" max="13066" width="12" style="66" bestFit="1" customWidth="1"/>
    <col min="13067" max="13311" width="9.140625" style="66"/>
    <col min="13312" max="13312" width="42.85546875" style="66" customWidth="1"/>
    <col min="13313" max="13313" width="7.5703125" style="66" customWidth="1"/>
    <col min="13314" max="13315" width="9.140625" style="66"/>
    <col min="13316" max="13316" width="2" style="66" customWidth="1"/>
    <col min="13317" max="13317" width="45.140625" style="66" customWidth="1"/>
    <col min="13318" max="13318" width="7" style="66" customWidth="1"/>
    <col min="13319" max="13321" width="9.140625" style="66"/>
    <col min="13322" max="13322" width="12" style="66" bestFit="1" customWidth="1"/>
    <col min="13323" max="13567" width="9.140625" style="66"/>
    <col min="13568" max="13568" width="42.85546875" style="66" customWidth="1"/>
    <col min="13569" max="13569" width="7.5703125" style="66" customWidth="1"/>
    <col min="13570" max="13571" width="9.140625" style="66"/>
    <col min="13572" max="13572" width="2" style="66" customWidth="1"/>
    <col min="13573" max="13573" width="45.140625" style="66" customWidth="1"/>
    <col min="13574" max="13574" width="7" style="66" customWidth="1"/>
    <col min="13575" max="13577" width="9.140625" style="66"/>
    <col min="13578" max="13578" width="12" style="66" bestFit="1" customWidth="1"/>
    <col min="13579" max="13823" width="9.140625" style="66"/>
    <col min="13824" max="13824" width="42.85546875" style="66" customWidth="1"/>
    <col min="13825" max="13825" width="7.5703125" style="66" customWidth="1"/>
    <col min="13826" max="13827" width="9.140625" style="66"/>
    <col min="13828" max="13828" width="2" style="66" customWidth="1"/>
    <col min="13829" max="13829" width="45.140625" style="66" customWidth="1"/>
    <col min="13830" max="13830" width="7" style="66" customWidth="1"/>
    <col min="13831" max="13833" width="9.140625" style="66"/>
    <col min="13834" max="13834" width="12" style="66" bestFit="1" customWidth="1"/>
    <col min="13835" max="14079" width="9.140625" style="66"/>
    <col min="14080" max="14080" width="42.85546875" style="66" customWidth="1"/>
    <col min="14081" max="14081" width="7.5703125" style="66" customWidth="1"/>
    <col min="14082" max="14083" width="9.140625" style="66"/>
    <col min="14084" max="14084" width="2" style="66" customWidth="1"/>
    <col min="14085" max="14085" width="45.140625" style="66" customWidth="1"/>
    <col min="14086" max="14086" width="7" style="66" customWidth="1"/>
    <col min="14087" max="14089" width="9.140625" style="66"/>
    <col min="14090" max="14090" width="12" style="66" bestFit="1" customWidth="1"/>
    <col min="14091" max="14335" width="9.140625" style="66"/>
    <col min="14336" max="14336" width="42.85546875" style="66" customWidth="1"/>
    <col min="14337" max="14337" width="7.5703125" style="66" customWidth="1"/>
    <col min="14338" max="14339" width="9.140625" style="66"/>
    <col min="14340" max="14340" width="2" style="66" customWidth="1"/>
    <col min="14341" max="14341" width="45.140625" style="66" customWidth="1"/>
    <col min="14342" max="14342" width="7" style="66" customWidth="1"/>
    <col min="14343" max="14345" width="9.140625" style="66"/>
    <col min="14346" max="14346" width="12" style="66" bestFit="1" customWidth="1"/>
    <col min="14347" max="14591" width="9.140625" style="66"/>
    <col min="14592" max="14592" width="42.85546875" style="66" customWidth="1"/>
    <col min="14593" max="14593" width="7.5703125" style="66" customWidth="1"/>
    <col min="14594" max="14595" width="9.140625" style="66"/>
    <col min="14596" max="14596" width="2" style="66" customWidth="1"/>
    <col min="14597" max="14597" width="45.140625" style="66" customWidth="1"/>
    <col min="14598" max="14598" width="7" style="66" customWidth="1"/>
    <col min="14599" max="14601" width="9.140625" style="66"/>
    <col min="14602" max="14602" width="12" style="66" bestFit="1" customWidth="1"/>
    <col min="14603" max="14847" width="9.140625" style="66"/>
    <col min="14848" max="14848" width="42.85546875" style="66" customWidth="1"/>
    <col min="14849" max="14849" width="7.5703125" style="66" customWidth="1"/>
    <col min="14850" max="14851" width="9.140625" style="66"/>
    <col min="14852" max="14852" width="2" style="66" customWidth="1"/>
    <col min="14853" max="14853" width="45.140625" style="66" customWidth="1"/>
    <col min="14854" max="14854" width="7" style="66" customWidth="1"/>
    <col min="14855" max="14857" width="9.140625" style="66"/>
    <col min="14858" max="14858" width="12" style="66" bestFit="1" customWidth="1"/>
    <col min="14859" max="15103" width="9.140625" style="66"/>
    <col min="15104" max="15104" width="42.85546875" style="66" customWidth="1"/>
    <col min="15105" max="15105" width="7.5703125" style="66" customWidth="1"/>
    <col min="15106" max="15107" width="9.140625" style="66"/>
    <col min="15108" max="15108" width="2" style="66" customWidth="1"/>
    <col min="15109" max="15109" width="45.140625" style="66" customWidth="1"/>
    <col min="15110" max="15110" width="7" style="66" customWidth="1"/>
    <col min="15111" max="15113" width="9.140625" style="66"/>
    <col min="15114" max="15114" width="12" style="66" bestFit="1" customWidth="1"/>
    <col min="15115" max="15359" width="9.140625" style="66"/>
    <col min="15360" max="15360" width="42.85546875" style="66" customWidth="1"/>
    <col min="15361" max="15361" width="7.5703125" style="66" customWidth="1"/>
    <col min="15362" max="15363" width="9.140625" style="66"/>
    <col min="15364" max="15364" width="2" style="66" customWidth="1"/>
    <col min="15365" max="15365" width="45.140625" style="66" customWidth="1"/>
    <col min="15366" max="15366" width="7" style="66" customWidth="1"/>
    <col min="15367" max="15369" width="9.140625" style="66"/>
    <col min="15370" max="15370" width="12" style="66" bestFit="1" customWidth="1"/>
    <col min="15371" max="15615" width="9.140625" style="66"/>
    <col min="15616" max="15616" width="42.85546875" style="66" customWidth="1"/>
    <col min="15617" max="15617" width="7.5703125" style="66" customWidth="1"/>
    <col min="15618" max="15619" width="9.140625" style="66"/>
    <col min="15620" max="15620" width="2" style="66" customWidth="1"/>
    <col min="15621" max="15621" width="45.140625" style="66" customWidth="1"/>
    <col min="15622" max="15622" width="7" style="66" customWidth="1"/>
    <col min="15623" max="15625" width="9.140625" style="66"/>
    <col min="15626" max="15626" width="12" style="66" bestFit="1" customWidth="1"/>
    <col min="15627" max="15871" width="9.140625" style="66"/>
    <col min="15872" max="15872" width="42.85546875" style="66" customWidth="1"/>
    <col min="15873" max="15873" width="7.5703125" style="66" customWidth="1"/>
    <col min="15874" max="15875" width="9.140625" style="66"/>
    <col min="15876" max="15876" width="2" style="66" customWidth="1"/>
    <col min="15877" max="15877" width="45.140625" style="66" customWidth="1"/>
    <col min="15878" max="15878" width="7" style="66" customWidth="1"/>
    <col min="15879" max="15881" width="9.140625" style="66"/>
    <col min="15882" max="15882" width="12" style="66" bestFit="1" customWidth="1"/>
    <col min="15883" max="16127" width="9.140625" style="66"/>
    <col min="16128" max="16128" width="42.85546875" style="66" customWidth="1"/>
    <col min="16129" max="16129" width="7.5703125" style="66" customWidth="1"/>
    <col min="16130" max="16131" width="9.140625" style="66"/>
    <col min="16132" max="16132" width="2" style="66" customWidth="1"/>
    <col min="16133" max="16133" width="45.140625" style="66" customWidth="1"/>
    <col min="16134" max="16134" width="7" style="66" customWidth="1"/>
    <col min="16135" max="16137" width="9.140625" style="66"/>
    <col min="16138" max="16138" width="12" style="66" bestFit="1" customWidth="1"/>
    <col min="16139" max="16384" width="9.140625" style="66"/>
  </cols>
  <sheetData>
    <row r="1" spans="1:10">
      <c r="A1" s="555" t="s">
        <v>275</v>
      </c>
      <c r="B1" s="555"/>
      <c r="C1" s="555"/>
      <c r="D1" s="555"/>
      <c r="E1" s="331"/>
      <c r="F1" s="331"/>
      <c r="G1" s="331"/>
      <c r="H1" s="331"/>
    </row>
    <row r="2" spans="1:10" ht="15.75">
      <c r="A2" s="556" t="s">
        <v>34</v>
      </c>
      <c r="B2" s="556"/>
      <c r="C2" s="556"/>
      <c r="D2" s="556"/>
      <c r="E2" s="254"/>
      <c r="F2" s="254"/>
      <c r="G2" s="254"/>
      <c r="H2" s="254"/>
    </row>
    <row r="3" spans="1:10" s="26" customFormat="1" ht="15" customHeight="1">
      <c r="A3" s="513" t="str">
        <f>"на "&amp;'обща информация'!G8&amp;", гр. "&amp;'обща информация'!$G$9</f>
        <v>на "ВОДОСНАБДЯВАНЕ И КАНАЛИЗАЦИЯ" ЕООД, гр. ХАСКОВО</v>
      </c>
      <c r="B3" s="513"/>
      <c r="C3" s="513"/>
      <c r="D3" s="513"/>
      <c r="E3" s="67"/>
      <c r="F3" s="67"/>
      <c r="G3" s="67"/>
      <c r="H3" s="67"/>
      <c r="I3" s="67"/>
      <c r="J3" s="67"/>
    </row>
    <row r="4" spans="1:10" s="26" customFormat="1" ht="15" customHeight="1">
      <c r="A4" s="513" t="str">
        <f>"ЕИК по БУЛСТАТ: " &amp;'обща информация'!G10</f>
        <v>ЕИК по БУЛСТАТ: 126004284</v>
      </c>
      <c r="B4" s="513"/>
      <c r="C4" s="513"/>
      <c r="D4" s="513"/>
      <c r="E4" s="67"/>
      <c r="F4" s="67"/>
      <c r="G4" s="67"/>
      <c r="H4" s="67"/>
      <c r="I4" s="67"/>
      <c r="J4" s="67"/>
    </row>
    <row r="5" spans="1:10" s="26" customFormat="1" ht="15" customHeight="1">
      <c r="A5" s="513" t="str">
        <f>"към: " &amp;'обща информация'!G12</f>
        <v>към: 31.03.2020 г.</v>
      </c>
      <c r="B5" s="513"/>
      <c r="C5" s="513"/>
      <c r="D5" s="513"/>
      <c r="E5" s="67"/>
      <c r="F5" s="67"/>
      <c r="G5" s="67"/>
      <c r="H5" s="67"/>
      <c r="I5" s="67"/>
      <c r="J5" s="67"/>
    </row>
    <row r="6" spans="1:10" s="26" customFormat="1" ht="15" customHeight="1" thickBot="1">
      <c r="A6" s="313"/>
      <c r="B6" s="313"/>
      <c r="C6" s="313"/>
      <c r="D6" s="313"/>
      <c r="E6" s="313"/>
      <c r="F6" s="313"/>
      <c r="G6" s="313"/>
      <c r="H6" s="313"/>
      <c r="I6" s="67"/>
      <c r="J6" s="67"/>
    </row>
    <row r="7" spans="1:10" s="26" customFormat="1" ht="15" customHeight="1" thickBot="1">
      <c r="A7" s="557" t="s">
        <v>35</v>
      </c>
      <c r="B7" s="558"/>
      <c r="C7" s="558"/>
      <c r="D7" s="559"/>
      <c r="E7" s="313"/>
      <c r="F7" s="313"/>
      <c r="G7" s="313"/>
      <c r="H7" s="313"/>
      <c r="I7" s="67"/>
      <c r="J7" s="67"/>
    </row>
    <row r="8" spans="1:10" s="26" customFormat="1" ht="15" customHeight="1">
      <c r="A8" s="562" t="s">
        <v>37</v>
      </c>
      <c r="B8" s="547" t="s">
        <v>38</v>
      </c>
      <c r="C8" s="560" t="s">
        <v>39</v>
      </c>
      <c r="D8" s="561"/>
      <c r="E8" s="313"/>
      <c r="F8" s="313"/>
      <c r="G8" s="313"/>
      <c r="H8" s="313"/>
      <c r="I8" s="67"/>
      <c r="J8" s="67"/>
    </row>
    <row r="9" spans="1:10" s="26" customFormat="1" ht="15" customHeight="1">
      <c r="A9" s="563"/>
      <c r="B9" s="548"/>
      <c r="C9" s="329" t="s">
        <v>541</v>
      </c>
      <c r="D9" s="330" t="s">
        <v>542</v>
      </c>
      <c r="E9" s="313"/>
      <c r="F9" s="313"/>
      <c r="G9" s="313"/>
      <c r="H9" s="313"/>
      <c r="I9" s="67"/>
      <c r="J9" s="67"/>
    </row>
    <row r="10" spans="1:10" s="26" customFormat="1" ht="16.5" thickBot="1">
      <c r="A10" s="554"/>
      <c r="B10" s="549"/>
      <c r="C10" s="280" t="str">
        <f>'обща информация'!G12</f>
        <v>31.03.2020 г.</v>
      </c>
      <c r="D10" s="261" t="str">
        <f>'обща информация'!G13</f>
        <v>31.03.2019 г.</v>
      </c>
      <c r="E10" s="313"/>
      <c r="F10" s="313"/>
      <c r="G10" s="313"/>
      <c r="H10" s="313"/>
      <c r="I10" s="67"/>
      <c r="J10" s="67"/>
    </row>
    <row r="11" spans="1:10" s="26" customFormat="1" ht="15" customHeight="1">
      <c r="A11" s="332" t="s">
        <v>318</v>
      </c>
      <c r="B11" s="346">
        <v>1000</v>
      </c>
      <c r="C11" s="270"/>
      <c r="D11" s="262"/>
      <c r="E11" s="313"/>
      <c r="F11" s="313"/>
      <c r="G11" s="313"/>
      <c r="H11" s="313"/>
      <c r="I11" s="67"/>
      <c r="J11" s="67"/>
    </row>
    <row r="12" spans="1:10" s="26" customFormat="1" ht="15" customHeight="1">
      <c r="A12" s="333" t="s">
        <v>41</v>
      </c>
      <c r="B12" s="278"/>
      <c r="C12" s="271"/>
      <c r="D12" s="263"/>
      <c r="E12" s="313"/>
      <c r="F12" s="313"/>
      <c r="G12" s="313"/>
      <c r="H12" s="313"/>
      <c r="I12" s="67"/>
      <c r="J12" s="67"/>
    </row>
    <row r="13" spans="1:10" s="26" customFormat="1" ht="15" customHeight="1">
      <c r="A13" s="333" t="s">
        <v>43</v>
      </c>
      <c r="B13" s="278"/>
      <c r="C13" s="271"/>
      <c r="D13" s="263"/>
      <c r="E13" s="313"/>
      <c r="F13" s="313"/>
      <c r="G13" s="313"/>
      <c r="H13" s="313"/>
      <c r="I13" s="67"/>
      <c r="J13" s="67"/>
    </row>
    <row r="14" spans="1:10" s="26" customFormat="1" ht="15" customHeight="1">
      <c r="A14" s="336" t="s">
        <v>319</v>
      </c>
      <c r="B14" s="335">
        <v>2110</v>
      </c>
      <c r="C14" s="272"/>
      <c r="D14" s="264"/>
      <c r="E14" s="313"/>
      <c r="F14" s="313"/>
      <c r="G14" s="313"/>
      <c r="H14" s="313"/>
      <c r="I14" s="67"/>
      <c r="J14" s="67"/>
    </row>
    <row r="15" spans="1:10" s="26" customFormat="1" ht="31.5" customHeight="1">
      <c r="A15" s="336" t="s">
        <v>320</v>
      </c>
      <c r="B15" s="335">
        <v>2120</v>
      </c>
      <c r="C15" s="272">
        <v>40</v>
      </c>
      <c r="D15" s="264">
        <v>59</v>
      </c>
      <c r="E15" s="313"/>
      <c r="F15" s="313"/>
      <c r="G15" s="313"/>
      <c r="H15" s="313"/>
      <c r="I15" s="67"/>
      <c r="J15" s="67"/>
    </row>
    <row r="16" spans="1:10" s="26" customFormat="1" ht="15" customHeight="1">
      <c r="A16" s="336" t="s">
        <v>321</v>
      </c>
      <c r="B16" s="335">
        <v>2130</v>
      </c>
      <c r="C16" s="272"/>
      <c r="D16" s="264"/>
      <c r="E16" s="313"/>
      <c r="F16" s="313"/>
      <c r="G16" s="313"/>
      <c r="H16" s="313"/>
      <c r="I16" s="67"/>
      <c r="J16" s="67"/>
    </row>
    <row r="17" spans="1:10" s="26" customFormat="1" ht="29.25" customHeight="1">
      <c r="A17" s="336" t="s">
        <v>322</v>
      </c>
      <c r="B17" s="335">
        <v>2140</v>
      </c>
      <c r="C17" s="272"/>
      <c r="D17" s="264"/>
      <c r="E17" s="313"/>
      <c r="F17" s="313"/>
      <c r="G17" s="313"/>
      <c r="H17" s="313"/>
      <c r="I17" s="67"/>
      <c r="J17" s="67"/>
    </row>
    <row r="18" spans="1:10" s="26" customFormat="1" ht="15" customHeight="1">
      <c r="A18" s="337" t="s">
        <v>323</v>
      </c>
      <c r="B18" s="335">
        <v>2141</v>
      </c>
      <c r="C18" s="272"/>
      <c r="D18" s="264"/>
      <c r="E18" s="313"/>
      <c r="F18" s="313"/>
      <c r="G18" s="313"/>
      <c r="H18" s="313"/>
      <c r="I18" s="67"/>
      <c r="J18" s="67"/>
    </row>
    <row r="19" spans="1:10" s="26" customFormat="1" ht="15" customHeight="1">
      <c r="A19" s="333" t="s">
        <v>45</v>
      </c>
      <c r="B19" s="338">
        <v>2100</v>
      </c>
      <c r="C19" s="273">
        <f>SUM(C14:C17)</f>
        <v>40</v>
      </c>
      <c r="D19" s="265">
        <f>SUM(D14:D17)</f>
        <v>59</v>
      </c>
      <c r="E19" s="313"/>
      <c r="F19" s="313"/>
      <c r="G19" s="313"/>
      <c r="H19" s="313"/>
      <c r="I19" s="67"/>
      <c r="J19" s="67"/>
    </row>
    <row r="20" spans="1:10" s="26" customFormat="1" ht="15" customHeight="1">
      <c r="A20" s="333" t="s">
        <v>47</v>
      </c>
      <c r="B20" s="278"/>
      <c r="C20" s="271"/>
      <c r="D20" s="263"/>
      <c r="E20" s="313"/>
      <c r="F20" s="313"/>
      <c r="G20" s="313"/>
      <c r="H20" s="313"/>
      <c r="I20" s="67"/>
      <c r="J20" s="67"/>
    </row>
    <row r="21" spans="1:10" s="26" customFormat="1" ht="15" customHeight="1">
      <c r="A21" s="336" t="s">
        <v>324</v>
      </c>
      <c r="B21" s="335">
        <v>2210</v>
      </c>
      <c r="C21" s="272">
        <v>421</v>
      </c>
      <c r="D21" s="328">
        <v>456</v>
      </c>
      <c r="E21" s="313"/>
      <c r="F21" s="313"/>
      <c r="G21" s="313"/>
      <c r="H21" s="313"/>
      <c r="I21" s="67"/>
      <c r="J21" s="67"/>
    </row>
    <row r="22" spans="1:10" s="26" customFormat="1" ht="15" customHeight="1">
      <c r="A22" s="337" t="s">
        <v>325</v>
      </c>
      <c r="B22" s="335">
        <v>2211</v>
      </c>
      <c r="C22" s="272">
        <v>142</v>
      </c>
      <c r="D22" s="264">
        <v>140</v>
      </c>
      <c r="E22" s="313"/>
      <c r="F22" s="313"/>
      <c r="G22" s="313"/>
      <c r="H22" s="313"/>
      <c r="I22" s="67"/>
      <c r="J22" s="67"/>
    </row>
    <row r="23" spans="1:10" s="26" customFormat="1" ht="15" customHeight="1">
      <c r="A23" s="337" t="s">
        <v>326</v>
      </c>
      <c r="B23" s="335">
        <v>2212</v>
      </c>
      <c r="C23" s="272">
        <v>279</v>
      </c>
      <c r="D23" s="264">
        <v>316</v>
      </c>
      <c r="E23" s="313"/>
      <c r="F23" s="313"/>
      <c r="G23" s="313"/>
      <c r="H23" s="313"/>
      <c r="I23" s="67"/>
      <c r="J23" s="67"/>
    </row>
    <row r="24" spans="1:10" s="26" customFormat="1" ht="15" customHeight="1">
      <c r="A24" s="336" t="s">
        <v>327</v>
      </c>
      <c r="B24" s="335">
        <v>2220</v>
      </c>
      <c r="C24" s="272">
        <v>949</v>
      </c>
      <c r="D24" s="264">
        <v>1007</v>
      </c>
      <c r="E24" s="313"/>
      <c r="F24" s="313"/>
      <c r="G24" s="313"/>
      <c r="H24" s="313"/>
      <c r="I24" s="67"/>
      <c r="J24" s="67"/>
    </row>
    <row r="25" spans="1:10" s="26" customFormat="1" ht="15" customHeight="1">
      <c r="A25" s="336" t="s">
        <v>328</v>
      </c>
      <c r="B25" s="335">
        <v>2230</v>
      </c>
      <c r="C25" s="272">
        <v>890</v>
      </c>
      <c r="D25" s="264">
        <v>1016</v>
      </c>
      <c r="E25" s="313"/>
      <c r="F25" s="313"/>
      <c r="G25" s="313"/>
      <c r="H25" s="313"/>
      <c r="I25" s="67"/>
      <c r="J25" s="67"/>
    </row>
    <row r="26" spans="1:10" s="26" customFormat="1" ht="22.5" customHeight="1">
      <c r="A26" s="336" t="s">
        <v>329</v>
      </c>
      <c r="B26" s="335">
        <v>2240</v>
      </c>
      <c r="C26" s="272">
        <v>1500</v>
      </c>
      <c r="D26" s="264">
        <v>1413</v>
      </c>
      <c r="E26" s="313"/>
      <c r="F26" s="313"/>
      <c r="G26" s="313"/>
      <c r="H26" s="313"/>
      <c r="I26" s="67"/>
      <c r="J26" s="67"/>
    </row>
    <row r="27" spans="1:10" s="26" customFormat="1" ht="15" customHeight="1">
      <c r="A27" s="337" t="s">
        <v>323</v>
      </c>
      <c r="B27" s="335">
        <v>2241</v>
      </c>
      <c r="C27" s="272"/>
      <c r="D27" s="264"/>
      <c r="E27" s="313"/>
      <c r="F27" s="313"/>
      <c r="G27" s="313"/>
      <c r="H27" s="313"/>
      <c r="I27" s="67"/>
      <c r="J27" s="67"/>
    </row>
    <row r="28" spans="1:10" s="26" customFormat="1" ht="15" customHeight="1">
      <c r="A28" s="333" t="s">
        <v>330</v>
      </c>
      <c r="B28" s="338">
        <v>2200</v>
      </c>
      <c r="C28" s="273">
        <f>C21+C24+C25+C26</f>
        <v>3760</v>
      </c>
      <c r="D28" s="265">
        <f>D21+D24+D25+D26</f>
        <v>3892</v>
      </c>
      <c r="E28" s="313"/>
      <c r="F28" s="313"/>
      <c r="G28" s="313"/>
      <c r="H28" s="313"/>
      <c r="I28" s="67"/>
      <c r="J28" s="67"/>
    </row>
    <row r="29" spans="1:10" s="26" customFormat="1" ht="15" customHeight="1">
      <c r="A29" s="333" t="s">
        <v>52</v>
      </c>
      <c r="B29" s="278"/>
      <c r="C29" s="271"/>
      <c r="D29" s="263"/>
      <c r="E29" s="313"/>
      <c r="F29" s="313"/>
      <c r="G29" s="313"/>
      <c r="H29" s="313"/>
      <c r="I29" s="67"/>
      <c r="J29" s="67"/>
    </row>
    <row r="30" spans="1:10" s="26" customFormat="1" ht="15" customHeight="1">
      <c r="A30" s="336" t="s">
        <v>331</v>
      </c>
      <c r="B30" s="335">
        <v>2310</v>
      </c>
      <c r="C30" s="272"/>
      <c r="D30" s="264"/>
      <c r="E30" s="313"/>
      <c r="F30" s="313"/>
      <c r="G30" s="313"/>
      <c r="H30" s="313"/>
      <c r="I30" s="67"/>
      <c r="J30" s="67"/>
    </row>
    <row r="31" spans="1:10" s="26" customFormat="1" ht="21.75" customHeight="1">
      <c r="A31" s="337" t="s">
        <v>332</v>
      </c>
      <c r="B31" s="335">
        <v>2311</v>
      </c>
      <c r="C31" s="272"/>
      <c r="D31" s="264"/>
      <c r="E31" s="313"/>
      <c r="F31" s="313"/>
      <c r="G31" s="313"/>
      <c r="H31" s="313"/>
      <c r="I31" s="67"/>
      <c r="J31" s="67"/>
    </row>
    <row r="32" spans="1:10" s="26" customFormat="1" ht="15" customHeight="1">
      <c r="A32" s="336" t="s">
        <v>333</v>
      </c>
      <c r="B32" s="335">
        <v>2320</v>
      </c>
      <c r="C32" s="272"/>
      <c r="D32" s="264"/>
      <c r="E32" s="313"/>
      <c r="F32" s="313"/>
      <c r="G32" s="313"/>
      <c r="H32" s="313"/>
      <c r="I32" s="67"/>
      <c r="J32" s="67"/>
    </row>
    <row r="33" spans="1:10" s="26" customFormat="1" ht="15" customHeight="1">
      <c r="A33" s="336" t="s">
        <v>334</v>
      </c>
      <c r="B33" s="335">
        <v>2330</v>
      </c>
      <c r="C33" s="272"/>
      <c r="D33" s="264"/>
      <c r="E33" s="313"/>
      <c r="F33" s="313"/>
      <c r="G33" s="313"/>
      <c r="H33" s="313"/>
      <c r="I33" s="67"/>
      <c r="J33" s="67"/>
    </row>
    <row r="34" spans="1:10" s="26" customFormat="1" ht="15" customHeight="1">
      <c r="A34" s="337" t="s">
        <v>332</v>
      </c>
      <c r="B34" s="335">
        <v>2331</v>
      </c>
      <c r="C34" s="272"/>
      <c r="D34" s="264"/>
      <c r="E34" s="313"/>
      <c r="F34" s="313"/>
      <c r="G34" s="313"/>
      <c r="H34" s="313"/>
      <c r="I34" s="67"/>
      <c r="J34" s="67"/>
    </row>
    <row r="35" spans="1:10" s="26" customFormat="1" ht="15" customHeight="1">
      <c r="A35" s="336" t="s">
        <v>335</v>
      </c>
      <c r="B35" s="335">
        <v>2340</v>
      </c>
      <c r="C35" s="272"/>
      <c r="D35" s="264"/>
      <c r="E35" s="313"/>
      <c r="F35" s="313"/>
      <c r="G35" s="313"/>
      <c r="H35" s="313"/>
      <c r="I35" s="67"/>
      <c r="J35" s="67"/>
    </row>
    <row r="36" spans="1:10" s="26" customFormat="1" ht="15" customHeight="1">
      <c r="A36" s="336" t="s">
        <v>336</v>
      </c>
      <c r="B36" s="335">
        <v>2350</v>
      </c>
      <c r="C36" s="272"/>
      <c r="D36" s="264"/>
      <c r="E36" s="313"/>
      <c r="F36" s="313"/>
      <c r="G36" s="313"/>
      <c r="H36" s="313"/>
      <c r="I36" s="67"/>
      <c r="J36" s="67"/>
    </row>
    <row r="37" spans="1:10" s="26" customFormat="1" ht="15" customHeight="1">
      <c r="A37" s="337" t="s">
        <v>337</v>
      </c>
      <c r="B37" s="278"/>
      <c r="C37" s="272"/>
      <c r="D37" s="264"/>
      <c r="E37" s="313"/>
      <c r="F37" s="313"/>
      <c r="G37" s="313"/>
      <c r="H37" s="313"/>
      <c r="I37" s="67"/>
      <c r="J37" s="67"/>
    </row>
    <row r="38" spans="1:10" s="26" customFormat="1" ht="15" customHeight="1">
      <c r="A38" s="337" t="s">
        <v>338</v>
      </c>
      <c r="B38" s="335">
        <v>2351</v>
      </c>
      <c r="C38" s="272"/>
      <c r="D38" s="264"/>
      <c r="E38" s="313"/>
      <c r="F38" s="313"/>
      <c r="G38" s="313"/>
      <c r="H38" s="313"/>
      <c r="I38" s="67"/>
      <c r="J38" s="67"/>
    </row>
    <row r="39" spans="1:10" s="26" customFormat="1" ht="15" customHeight="1">
      <c r="A39" s="337" t="s">
        <v>339</v>
      </c>
      <c r="B39" s="335">
        <v>2352</v>
      </c>
      <c r="C39" s="272"/>
      <c r="D39" s="264"/>
      <c r="E39" s="313"/>
      <c r="F39" s="313"/>
      <c r="G39" s="313"/>
      <c r="H39" s="313"/>
      <c r="I39" s="67"/>
      <c r="J39" s="67"/>
    </row>
    <row r="40" spans="1:10" s="26" customFormat="1" ht="15" customHeight="1">
      <c r="A40" s="337" t="s">
        <v>340</v>
      </c>
      <c r="B40" s="335">
        <v>2353</v>
      </c>
      <c r="C40" s="272"/>
      <c r="D40" s="264"/>
      <c r="E40" s="313"/>
      <c r="F40" s="313"/>
      <c r="G40" s="313"/>
      <c r="H40" s="313"/>
      <c r="I40" s="67"/>
      <c r="J40" s="67"/>
    </row>
    <row r="41" spans="1:10" s="26" customFormat="1" ht="15" customHeight="1">
      <c r="A41" s="336" t="s">
        <v>341</v>
      </c>
      <c r="B41" s="335">
        <v>2360</v>
      </c>
      <c r="C41" s="272"/>
      <c r="D41" s="264"/>
      <c r="E41" s="313"/>
      <c r="F41" s="313"/>
      <c r="G41" s="313"/>
      <c r="H41" s="313"/>
      <c r="I41" s="67"/>
      <c r="J41" s="67"/>
    </row>
    <row r="42" spans="1:10" s="26" customFormat="1" ht="15" customHeight="1">
      <c r="A42" s="336" t="s">
        <v>342</v>
      </c>
      <c r="B42" s="335">
        <v>2370</v>
      </c>
      <c r="C42" s="272"/>
      <c r="D42" s="264"/>
      <c r="E42" s="313"/>
      <c r="F42" s="313"/>
      <c r="G42" s="313"/>
      <c r="H42" s="313"/>
      <c r="I42" s="67"/>
      <c r="J42" s="67"/>
    </row>
    <row r="43" spans="1:10" s="26" customFormat="1" ht="15" customHeight="1">
      <c r="A43" s="333" t="s">
        <v>55</v>
      </c>
      <c r="B43" s="338">
        <v>2300</v>
      </c>
      <c r="C43" s="273">
        <f>C30+C32+C33+C35+C36+C41+C42</f>
        <v>0</v>
      </c>
      <c r="D43" s="265">
        <f>D30+D32+D33+D35+D36+D41+D42</f>
        <v>0</v>
      </c>
      <c r="E43" s="313"/>
      <c r="F43" s="313"/>
      <c r="G43" s="313"/>
      <c r="H43" s="313"/>
      <c r="I43" s="67"/>
      <c r="J43" s="67"/>
    </row>
    <row r="44" spans="1:10" s="26" customFormat="1" ht="15" customHeight="1">
      <c r="A44" s="333" t="s">
        <v>56</v>
      </c>
      <c r="B44" s="338">
        <v>2400</v>
      </c>
      <c r="C44" s="272">
        <v>73</v>
      </c>
      <c r="D44" s="264">
        <v>73</v>
      </c>
      <c r="E44" s="313"/>
      <c r="F44" s="313"/>
      <c r="G44" s="313"/>
      <c r="H44" s="313"/>
      <c r="I44" s="67"/>
      <c r="J44" s="67"/>
    </row>
    <row r="45" spans="1:10" s="26" customFormat="1" ht="15" customHeight="1">
      <c r="A45" s="347" t="s">
        <v>53</v>
      </c>
      <c r="B45" s="348">
        <v>2000</v>
      </c>
      <c r="C45" s="274">
        <f>C44+C43+C28+C19</f>
        <v>3873</v>
      </c>
      <c r="D45" s="266">
        <f>D44+D43+D28+D19</f>
        <v>4024</v>
      </c>
      <c r="E45" s="313"/>
      <c r="F45" s="313"/>
      <c r="G45" s="313"/>
      <c r="H45" s="313"/>
      <c r="I45" s="67"/>
      <c r="J45" s="67"/>
    </row>
    <row r="46" spans="1:10" s="26" customFormat="1" ht="15" customHeight="1">
      <c r="A46" s="333" t="s">
        <v>57</v>
      </c>
      <c r="B46" s="278"/>
      <c r="C46" s="271"/>
      <c r="D46" s="263"/>
      <c r="E46" s="313"/>
      <c r="F46" s="313"/>
      <c r="G46" s="313"/>
      <c r="H46" s="313"/>
      <c r="I46" s="67"/>
      <c r="J46" s="67"/>
    </row>
    <row r="47" spans="1:10" s="26" customFormat="1" ht="15" customHeight="1">
      <c r="A47" s="333" t="s">
        <v>343</v>
      </c>
      <c r="B47" s="278"/>
      <c r="C47" s="271"/>
      <c r="D47" s="263"/>
      <c r="E47" s="313"/>
      <c r="F47" s="313"/>
      <c r="G47" s="313"/>
      <c r="H47" s="313"/>
      <c r="I47" s="67"/>
      <c r="J47" s="67"/>
    </row>
    <row r="48" spans="1:10" s="26" customFormat="1" ht="15" customHeight="1">
      <c r="A48" s="336" t="s">
        <v>344</v>
      </c>
      <c r="B48" s="335">
        <v>3110</v>
      </c>
      <c r="C48" s="272">
        <v>1000</v>
      </c>
      <c r="D48" s="264">
        <v>1054</v>
      </c>
      <c r="E48" s="313"/>
      <c r="F48" s="313"/>
      <c r="G48" s="313"/>
      <c r="H48" s="313"/>
      <c r="I48" s="67"/>
      <c r="J48" s="67"/>
    </row>
    <row r="49" spans="1:10" s="26" customFormat="1" ht="15" customHeight="1">
      <c r="A49" s="336" t="s">
        <v>345</v>
      </c>
      <c r="B49" s="335">
        <v>3120</v>
      </c>
      <c r="C49" s="272"/>
      <c r="D49" s="264"/>
      <c r="E49" s="313"/>
      <c r="F49" s="313"/>
      <c r="G49" s="313"/>
      <c r="H49" s="313"/>
      <c r="I49" s="67"/>
      <c r="J49" s="67"/>
    </row>
    <row r="50" spans="1:10" s="26" customFormat="1" ht="15" customHeight="1">
      <c r="A50" s="337" t="s">
        <v>346</v>
      </c>
      <c r="B50" s="335">
        <v>3121</v>
      </c>
      <c r="C50" s="272"/>
      <c r="D50" s="264"/>
      <c r="E50" s="313"/>
      <c r="F50" s="313"/>
      <c r="G50" s="313"/>
      <c r="H50" s="313"/>
      <c r="I50" s="67"/>
      <c r="J50" s="67"/>
    </row>
    <row r="51" spans="1:10" s="26" customFormat="1" ht="15" customHeight="1">
      <c r="A51" s="336" t="s">
        <v>347</v>
      </c>
      <c r="B51" s="335">
        <v>3130</v>
      </c>
      <c r="C51" s="275">
        <f>C52+C53</f>
        <v>0</v>
      </c>
      <c r="D51" s="267">
        <f>D52+D53</f>
        <v>0</v>
      </c>
      <c r="E51" s="313"/>
      <c r="F51" s="313"/>
      <c r="G51" s="313"/>
      <c r="H51" s="313"/>
      <c r="I51" s="67"/>
      <c r="J51" s="67"/>
    </row>
    <row r="52" spans="1:10" s="26" customFormat="1" ht="15" customHeight="1">
      <c r="A52" s="337" t="s">
        <v>348</v>
      </c>
      <c r="B52" s="335">
        <v>3131</v>
      </c>
      <c r="C52" s="272"/>
      <c r="D52" s="264"/>
      <c r="E52" s="313"/>
      <c r="F52" s="313"/>
      <c r="G52" s="313"/>
      <c r="H52" s="313"/>
      <c r="I52" s="67"/>
      <c r="J52" s="67"/>
    </row>
    <row r="53" spans="1:10" s="26" customFormat="1" ht="15" customHeight="1">
      <c r="A53" s="337" t="s">
        <v>349</v>
      </c>
      <c r="B53" s="335">
        <v>3132</v>
      </c>
      <c r="C53" s="272"/>
      <c r="D53" s="264"/>
      <c r="E53" s="313"/>
      <c r="F53" s="313"/>
      <c r="G53" s="313"/>
      <c r="H53" s="313"/>
      <c r="I53" s="67"/>
      <c r="J53" s="67"/>
    </row>
    <row r="54" spans="1:10" s="26" customFormat="1" ht="15" customHeight="1">
      <c r="A54" s="336" t="s">
        <v>350</v>
      </c>
      <c r="B54" s="335">
        <v>3140</v>
      </c>
      <c r="C54" s="272"/>
      <c r="D54" s="264"/>
      <c r="E54" s="313"/>
      <c r="F54" s="313"/>
      <c r="G54" s="313"/>
      <c r="H54" s="313"/>
      <c r="I54" s="67"/>
      <c r="J54" s="67"/>
    </row>
    <row r="55" spans="1:10" s="26" customFormat="1" ht="15" customHeight="1">
      <c r="A55" s="333" t="s">
        <v>45</v>
      </c>
      <c r="B55" s="338">
        <v>3100</v>
      </c>
      <c r="C55" s="273">
        <f>C48+C49+C5+C51+C54</f>
        <v>1000</v>
      </c>
      <c r="D55" s="265">
        <f>D48+D49+D5+D51+D54</f>
        <v>1054</v>
      </c>
      <c r="E55" s="313"/>
      <c r="F55" s="313"/>
      <c r="G55" s="313"/>
      <c r="H55" s="313"/>
      <c r="I55" s="67"/>
      <c r="J55" s="67"/>
    </row>
    <row r="56" spans="1:10" s="26" customFormat="1" ht="15" customHeight="1">
      <c r="A56" s="333" t="s">
        <v>58</v>
      </c>
      <c r="B56" s="278"/>
      <c r="C56" s="271"/>
      <c r="D56" s="263"/>
      <c r="E56" s="313"/>
      <c r="F56" s="313"/>
      <c r="G56" s="313"/>
      <c r="H56" s="313"/>
      <c r="I56" s="67"/>
      <c r="J56" s="67"/>
    </row>
    <row r="57" spans="1:10" s="26" customFormat="1" ht="15" customHeight="1">
      <c r="A57" s="336" t="s">
        <v>351</v>
      </c>
      <c r="B57" s="335">
        <v>3210</v>
      </c>
      <c r="C57" s="272">
        <v>1782</v>
      </c>
      <c r="D57" s="264">
        <v>2465</v>
      </c>
      <c r="E57" s="313"/>
      <c r="F57" s="313"/>
      <c r="G57" s="313"/>
      <c r="H57" s="313"/>
      <c r="I57" s="67"/>
      <c r="J57" s="67"/>
    </row>
    <row r="58" spans="1:10" s="26" customFormat="1" ht="15" customHeight="1">
      <c r="A58" s="337" t="s">
        <v>352</v>
      </c>
      <c r="B58" s="335">
        <v>3211</v>
      </c>
      <c r="C58" s="272"/>
      <c r="D58" s="264"/>
      <c r="E58" s="313"/>
      <c r="F58" s="313"/>
      <c r="G58" s="313"/>
      <c r="H58" s="313"/>
      <c r="I58" s="67"/>
      <c r="J58" s="67"/>
    </row>
    <row r="59" spans="1:10" s="26" customFormat="1" ht="15" customHeight="1">
      <c r="A59" s="336" t="s">
        <v>353</v>
      </c>
      <c r="B59" s="335">
        <v>3220</v>
      </c>
      <c r="C59" s="272"/>
      <c r="D59" s="264"/>
      <c r="E59" s="313"/>
      <c r="F59" s="313"/>
      <c r="G59" s="313"/>
      <c r="H59" s="313"/>
      <c r="I59" s="67"/>
      <c r="J59" s="67"/>
    </row>
    <row r="60" spans="1:10" s="26" customFormat="1" ht="15" customHeight="1">
      <c r="A60" s="337" t="s">
        <v>352</v>
      </c>
      <c r="B60" s="335">
        <v>3221</v>
      </c>
      <c r="C60" s="272"/>
      <c r="D60" s="264"/>
      <c r="E60" s="313"/>
      <c r="F60" s="313"/>
      <c r="G60" s="313"/>
      <c r="H60" s="313"/>
      <c r="I60" s="67"/>
      <c r="J60" s="67"/>
    </row>
    <row r="61" spans="1:10" s="26" customFormat="1" ht="15" customHeight="1">
      <c r="A61" s="336" t="s">
        <v>354</v>
      </c>
      <c r="B61" s="335">
        <v>3230</v>
      </c>
      <c r="C61" s="272"/>
      <c r="D61" s="264"/>
      <c r="E61" s="313"/>
      <c r="F61" s="313"/>
      <c r="G61" s="313"/>
      <c r="H61" s="313"/>
      <c r="I61" s="67"/>
      <c r="J61" s="67"/>
    </row>
    <row r="62" spans="1:10" s="26" customFormat="1" ht="15" customHeight="1">
      <c r="A62" s="337" t="s">
        <v>352</v>
      </c>
      <c r="B62" s="335">
        <v>3231</v>
      </c>
      <c r="C62" s="272"/>
      <c r="D62" s="264"/>
      <c r="E62" s="313"/>
      <c r="F62" s="313"/>
      <c r="G62" s="313"/>
      <c r="H62" s="313"/>
      <c r="I62" s="67"/>
      <c r="J62" s="67"/>
    </row>
    <row r="63" spans="1:10" s="26" customFormat="1" ht="15" customHeight="1">
      <c r="A63" s="336" t="s">
        <v>355</v>
      </c>
      <c r="B63" s="335">
        <v>3240</v>
      </c>
      <c r="C63" s="272">
        <v>1951</v>
      </c>
      <c r="D63" s="264">
        <v>1266</v>
      </c>
      <c r="E63" s="313"/>
      <c r="F63" s="313"/>
      <c r="G63" s="313"/>
      <c r="H63" s="313"/>
      <c r="I63" s="67"/>
      <c r="J63" s="67"/>
    </row>
    <row r="64" spans="1:10" s="26" customFormat="1" ht="15" customHeight="1">
      <c r="A64" s="337" t="s">
        <v>352</v>
      </c>
      <c r="B64" s="335">
        <v>3241</v>
      </c>
      <c r="C64" s="272"/>
      <c r="D64" s="264"/>
      <c r="E64" s="313"/>
      <c r="F64" s="313"/>
      <c r="G64" s="313"/>
      <c r="H64" s="313"/>
      <c r="I64" s="67"/>
      <c r="J64" s="67"/>
    </row>
    <row r="65" spans="1:10" s="26" customFormat="1" ht="15" customHeight="1">
      <c r="A65" s="333" t="s">
        <v>71</v>
      </c>
      <c r="B65" s="338">
        <v>3200</v>
      </c>
      <c r="C65" s="273">
        <f>C57+C59+C61+C63</f>
        <v>3733</v>
      </c>
      <c r="D65" s="265">
        <f>D57+D59+D61+D63</f>
        <v>3731</v>
      </c>
      <c r="E65" s="313"/>
      <c r="F65" s="313"/>
      <c r="G65" s="313"/>
      <c r="H65" s="313"/>
      <c r="I65" s="67"/>
      <c r="J65" s="67"/>
    </row>
    <row r="66" spans="1:10" s="26" customFormat="1" ht="15" customHeight="1">
      <c r="A66" s="333" t="s">
        <v>59</v>
      </c>
      <c r="B66" s="278"/>
      <c r="C66" s="271"/>
      <c r="D66" s="263"/>
      <c r="E66" s="313"/>
      <c r="F66" s="313"/>
      <c r="G66" s="313"/>
      <c r="H66" s="313"/>
      <c r="I66" s="67"/>
      <c r="J66" s="67"/>
    </row>
    <row r="67" spans="1:10" s="26" customFormat="1" ht="15" customHeight="1">
      <c r="A67" s="336" t="s">
        <v>331</v>
      </c>
      <c r="B67" s="335">
        <v>3310</v>
      </c>
      <c r="C67" s="272"/>
      <c r="D67" s="264"/>
      <c r="E67" s="313"/>
      <c r="F67" s="313"/>
      <c r="G67" s="313"/>
      <c r="H67" s="313"/>
      <c r="I67" s="67"/>
      <c r="J67" s="67"/>
    </row>
    <row r="68" spans="1:10" s="26" customFormat="1" ht="15" customHeight="1">
      <c r="A68" s="336" t="s">
        <v>342</v>
      </c>
      <c r="B68" s="335">
        <v>3320</v>
      </c>
      <c r="C68" s="272"/>
      <c r="D68" s="264"/>
      <c r="E68" s="313"/>
      <c r="F68" s="313"/>
      <c r="G68" s="313"/>
      <c r="H68" s="313"/>
      <c r="I68" s="67"/>
      <c r="J68" s="67"/>
    </row>
    <row r="69" spans="1:10" s="26" customFormat="1" ht="15" customHeight="1">
      <c r="A69" s="336" t="s">
        <v>356</v>
      </c>
      <c r="B69" s="335">
        <v>3330</v>
      </c>
      <c r="C69" s="275">
        <f>C71+C72+C73</f>
        <v>0</v>
      </c>
      <c r="D69" s="267">
        <f>D71+D72+D73</f>
        <v>0</v>
      </c>
      <c r="E69" s="313"/>
      <c r="F69" s="313"/>
      <c r="G69" s="313"/>
      <c r="H69" s="313"/>
      <c r="I69" s="67"/>
      <c r="J69" s="67"/>
    </row>
    <row r="70" spans="1:10" s="26" customFormat="1" ht="15" customHeight="1">
      <c r="A70" s="337" t="s">
        <v>337</v>
      </c>
      <c r="B70" s="278"/>
      <c r="C70" s="276"/>
      <c r="D70" s="268"/>
      <c r="E70" s="313"/>
      <c r="F70" s="313"/>
      <c r="G70" s="313"/>
      <c r="H70" s="313"/>
      <c r="I70" s="67"/>
      <c r="J70" s="67"/>
    </row>
    <row r="71" spans="1:10" s="26" customFormat="1" ht="15" customHeight="1">
      <c r="A71" s="337" t="s">
        <v>338</v>
      </c>
      <c r="B71" s="335">
        <v>3331</v>
      </c>
      <c r="C71" s="272"/>
      <c r="D71" s="264"/>
      <c r="E71" s="313"/>
      <c r="F71" s="313"/>
      <c r="G71" s="313"/>
      <c r="H71" s="313"/>
      <c r="I71" s="67"/>
      <c r="J71" s="67"/>
    </row>
    <row r="72" spans="1:10" s="26" customFormat="1" ht="15" customHeight="1">
      <c r="A72" s="337" t="s">
        <v>339</v>
      </c>
      <c r="B72" s="335">
        <v>3332</v>
      </c>
      <c r="C72" s="272"/>
      <c r="D72" s="264"/>
      <c r="E72" s="313"/>
      <c r="F72" s="313"/>
      <c r="G72" s="313"/>
      <c r="H72" s="313"/>
      <c r="I72" s="67"/>
      <c r="J72" s="67"/>
    </row>
    <row r="73" spans="1:10" s="26" customFormat="1" ht="15" customHeight="1">
      <c r="A73" s="337" t="s">
        <v>340</v>
      </c>
      <c r="B73" s="335">
        <v>3333</v>
      </c>
      <c r="C73" s="272"/>
      <c r="D73" s="264"/>
      <c r="E73" s="313"/>
      <c r="F73" s="313"/>
      <c r="G73" s="313"/>
      <c r="H73" s="313"/>
      <c r="I73" s="67"/>
      <c r="J73" s="67"/>
    </row>
    <row r="74" spans="1:10" s="26" customFormat="1" ht="15" customHeight="1">
      <c r="A74" s="333" t="s">
        <v>55</v>
      </c>
      <c r="B74" s="338">
        <v>3300</v>
      </c>
      <c r="C74" s="273">
        <f>C67+C68+C69</f>
        <v>0</v>
      </c>
      <c r="D74" s="265">
        <f>D67+D68+D69</f>
        <v>0</v>
      </c>
      <c r="E74" s="313"/>
      <c r="F74" s="313"/>
      <c r="G74" s="313"/>
      <c r="H74" s="313"/>
      <c r="I74" s="67"/>
      <c r="J74" s="67"/>
    </row>
    <row r="75" spans="1:10" s="26" customFormat="1" ht="15" customHeight="1">
      <c r="A75" s="333" t="s">
        <v>61</v>
      </c>
      <c r="B75" s="278"/>
      <c r="C75" s="271"/>
      <c r="D75" s="263"/>
      <c r="E75" s="313"/>
      <c r="F75" s="313"/>
      <c r="G75" s="313"/>
      <c r="H75" s="313"/>
      <c r="I75" s="67"/>
      <c r="J75" s="67"/>
    </row>
    <row r="76" spans="1:10" s="26" customFormat="1" ht="15" customHeight="1">
      <c r="A76" s="336" t="s">
        <v>357</v>
      </c>
      <c r="B76" s="335">
        <v>3410</v>
      </c>
      <c r="C76" s="275">
        <f>SUM(C77:C81)</f>
        <v>222</v>
      </c>
      <c r="D76" s="267">
        <f>SUM(D77:D81)</f>
        <v>267</v>
      </c>
      <c r="E76" s="313"/>
      <c r="F76" s="313"/>
      <c r="G76" s="313"/>
      <c r="H76" s="313"/>
      <c r="I76" s="67"/>
      <c r="J76" s="67"/>
    </row>
    <row r="77" spans="1:10" s="26" customFormat="1" ht="15" customHeight="1">
      <c r="A77" s="337" t="s">
        <v>358</v>
      </c>
      <c r="B77" s="335">
        <v>3411</v>
      </c>
      <c r="C77" s="272">
        <v>17</v>
      </c>
      <c r="D77" s="264">
        <v>25</v>
      </c>
      <c r="E77" s="313"/>
      <c r="F77" s="313"/>
      <c r="G77" s="313"/>
      <c r="H77" s="313"/>
      <c r="I77" s="67"/>
      <c r="J77" s="67"/>
    </row>
    <row r="78" spans="1:10" s="26" customFormat="1" ht="15" customHeight="1">
      <c r="A78" s="337" t="s">
        <v>359</v>
      </c>
      <c r="B78" s="335">
        <v>3412</v>
      </c>
      <c r="C78" s="272"/>
      <c r="D78" s="264"/>
      <c r="E78" s="313"/>
      <c r="F78" s="313"/>
      <c r="G78" s="313"/>
      <c r="H78" s="313"/>
      <c r="I78" s="67"/>
      <c r="J78" s="67"/>
    </row>
    <row r="79" spans="1:10" s="26" customFormat="1" ht="15" customHeight="1">
      <c r="A79" s="337" t="s">
        <v>360</v>
      </c>
      <c r="B79" s="335">
        <v>3413</v>
      </c>
      <c r="C79" s="272">
        <v>205</v>
      </c>
      <c r="D79" s="264">
        <v>242</v>
      </c>
      <c r="E79" s="313"/>
      <c r="F79" s="313"/>
      <c r="G79" s="313"/>
      <c r="H79" s="313"/>
      <c r="I79" s="67"/>
      <c r="J79" s="67"/>
    </row>
    <row r="80" spans="1:10" s="26" customFormat="1" ht="15" customHeight="1">
      <c r="A80" s="337" t="s">
        <v>361</v>
      </c>
      <c r="B80" s="335">
        <v>3414</v>
      </c>
      <c r="C80" s="272"/>
      <c r="D80" s="264"/>
      <c r="E80" s="313"/>
      <c r="F80" s="313"/>
      <c r="G80" s="313"/>
      <c r="H80" s="313"/>
      <c r="I80" s="67"/>
      <c r="J80" s="67"/>
    </row>
    <row r="81" spans="1:10" s="26" customFormat="1" ht="15" customHeight="1">
      <c r="A81" s="337" t="s">
        <v>264</v>
      </c>
      <c r="B81" s="335">
        <v>3415</v>
      </c>
      <c r="C81" s="272"/>
      <c r="D81" s="264"/>
      <c r="E81" s="313"/>
      <c r="F81" s="313"/>
      <c r="G81" s="313"/>
      <c r="H81" s="313"/>
      <c r="I81" s="67"/>
      <c r="J81" s="67"/>
    </row>
    <row r="82" spans="1:10" s="26" customFormat="1" ht="15" customHeight="1">
      <c r="A82" s="336" t="s">
        <v>362</v>
      </c>
      <c r="B82" s="335">
        <v>3420</v>
      </c>
      <c r="C82" s="272"/>
      <c r="D82" s="264"/>
      <c r="E82" s="313"/>
      <c r="F82" s="313"/>
      <c r="G82" s="313"/>
      <c r="H82" s="313"/>
      <c r="I82" s="67"/>
      <c r="J82" s="67"/>
    </row>
    <row r="83" spans="1:10" s="26" customFormat="1" ht="15" customHeight="1">
      <c r="A83" s="336" t="s">
        <v>358</v>
      </c>
      <c r="B83" s="335">
        <v>3421</v>
      </c>
      <c r="C83" s="272"/>
      <c r="D83" s="264"/>
      <c r="E83" s="313"/>
      <c r="F83" s="313"/>
      <c r="G83" s="313"/>
      <c r="H83" s="313"/>
      <c r="I83" s="67"/>
      <c r="J83" s="67"/>
    </row>
    <row r="84" spans="1:10" s="26" customFormat="1" ht="15" customHeight="1">
      <c r="A84" s="336" t="s">
        <v>363</v>
      </c>
      <c r="B84" s="335">
        <v>3422</v>
      </c>
      <c r="C84" s="272"/>
      <c r="D84" s="264"/>
      <c r="E84" s="313"/>
      <c r="F84" s="313"/>
      <c r="G84" s="313"/>
      <c r="H84" s="313"/>
      <c r="I84" s="67"/>
      <c r="J84" s="67"/>
    </row>
    <row r="85" spans="1:10" s="26" customFormat="1" ht="15" customHeight="1">
      <c r="A85" s="336" t="s">
        <v>364</v>
      </c>
      <c r="B85" s="335">
        <v>3423</v>
      </c>
      <c r="C85" s="272"/>
      <c r="D85" s="264"/>
      <c r="E85" s="313"/>
      <c r="F85" s="313"/>
      <c r="G85" s="313"/>
      <c r="H85" s="313"/>
      <c r="I85" s="67"/>
      <c r="J85" s="67"/>
    </row>
    <row r="86" spans="1:10" s="26" customFormat="1" ht="15" customHeight="1">
      <c r="A86" s="336" t="s">
        <v>365</v>
      </c>
      <c r="B86" s="335">
        <v>3424</v>
      </c>
      <c r="C86" s="272"/>
      <c r="D86" s="264"/>
      <c r="E86" s="313"/>
      <c r="F86" s="313"/>
      <c r="G86" s="313"/>
      <c r="H86" s="313"/>
      <c r="I86" s="67"/>
      <c r="J86" s="67"/>
    </row>
    <row r="87" spans="1:10" s="26" customFormat="1" ht="15" customHeight="1">
      <c r="A87" s="333" t="s">
        <v>46</v>
      </c>
      <c r="B87" s="338">
        <v>3400</v>
      </c>
      <c r="C87" s="273">
        <f>C76+C82+C83+C84+C85+C86</f>
        <v>222</v>
      </c>
      <c r="D87" s="265">
        <f>D76+D82+D83+D84+D85+D86</f>
        <v>267</v>
      </c>
      <c r="E87" s="313"/>
      <c r="F87" s="313"/>
      <c r="G87" s="313"/>
      <c r="H87" s="313"/>
      <c r="I87" s="67"/>
      <c r="J87" s="67"/>
    </row>
    <row r="88" spans="1:10" s="26" customFormat="1" ht="15" customHeight="1">
      <c r="A88" s="333" t="s">
        <v>60</v>
      </c>
      <c r="B88" s="338">
        <v>3000</v>
      </c>
      <c r="C88" s="273">
        <f>C55+C65+C74+C87</f>
        <v>4955</v>
      </c>
      <c r="D88" s="265">
        <f>D55+D65+D74+D87</f>
        <v>5052</v>
      </c>
      <c r="E88" s="313"/>
      <c r="F88" s="313"/>
      <c r="G88" s="313"/>
      <c r="H88" s="313"/>
      <c r="I88" s="67"/>
      <c r="J88" s="67"/>
    </row>
    <row r="89" spans="1:10" s="26" customFormat="1" ht="15" customHeight="1">
      <c r="A89" s="333" t="s">
        <v>63</v>
      </c>
      <c r="B89" s="338">
        <v>4000</v>
      </c>
      <c r="C89" s="272">
        <v>40</v>
      </c>
      <c r="D89" s="264">
        <v>39</v>
      </c>
      <c r="E89" s="313"/>
      <c r="F89" s="313"/>
      <c r="G89" s="313"/>
      <c r="H89" s="313"/>
      <c r="I89" s="67"/>
      <c r="J89" s="67"/>
    </row>
    <row r="90" spans="1:10" s="26" customFormat="1" ht="15" customHeight="1" thickBot="1">
      <c r="A90" s="339" t="s">
        <v>64</v>
      </c>
      <c r="B90" s="340">
        <v>4500</v>
      </c>
      <c r="C90" s="277">
        <f>C11+C45+C88+C89</f>
        <v>8868</v>
      </c>
      <c r="D90" s="269">
        <f>D11+D45+D88+D89</f>
        <v>9115</v>
      </c>
      <c r="E90" s="313"/>
      <c r="F90" s="313"/>
      <c r="G90" s="313"/>
      <c r="H90" s="313"/>
      <c r="I90" s="67"/>
      <c r="J90" s="67"/>
    </row>
    <row r="91" spans="1:10" s="26" customFormat="1" ht="15" customHeight="1">
      <c r="A91" s="313"/>
      <c r="B91" s="313"/>
      <c r="C91" s="313"/>
      <c r="D91" s="313"/>
      <c r="E91" s="313"/>
      <c r="F91" s="313"/>
      <c r="G91" s="313"/>
      <c r="H91" s="313"/>
      <c r="I91" s="67"/>
      <c r="J91" s="67"/>
    </row>
    <row r="92" spans="1:10" s="26" customFormat="1" ht="15" customHeight="1" thickBot="1">
      <c r="A92" s="313"/>
      <c r="B92" s="313"/>
      <c r="C92" s="313"/>
      <c r="D92" s="313"/>
      <c r="E92" s="313"/>
      <c r="F92" s="313"/>
      <c r="G92" s="313"/>
      <c r="H92" s="313"/>
      <c r="I92" s="67"/>
      <c r="J92" s="67"/>
    </row>
    <row r="93" spans="1:10" s="26" customFormat="1" ht="15" customHeight="1" thickBot="1">
      <c r="A93" s="543" t="s">
        <v>36</v>
      </c>
      <c r="B93" s="544"/>
      <c r="C93" s="545"/>
      <c r="D93" s="546"/>
      <c r="E93" s="313"/>
      <c r="F93" s="313"/>
      <c r="G93" s="313"/>
      <c r="H93" s="313"/>
      <c r="I93" s="67"/>
      <c r="J93" s="67"/>
    </row>
    <row r="94" spans="1:10" s="26" customFormat="1" ht="15" customHeight="1">
      <c r="A94" s="552" t="s">
        <v>37</v>
      </c>
      <c r="B94" s="547" t="s">
        <v>38</v>
      </c>
      <c r="C94" s="550" t="s">
        <v>39</v>
      </c>
      <c r="D94" s="551"/>
      <c r="E94" s="313"/>
      <c r="F94" s="313"/>
      <c r="G94" s="313"/>
      <c r="H94" s="313"/>
      <c r="I94" s="67"/>
      <c r="J94" s="67"/>
    </row>
    <row r="95" spans="1:10" s="26" customFormat="1" ht="15" customHeight="1">
      <c r="A95" s="553"/>
      <c r="B95" s="548"/>
      <c r="C95" s="329" t="s">
        <v>541</v>
      </c>
      <c r="D95" s="330" t="s">
        <v>542</v>
      </c>
      <c r="E95" s="313"/>
      <c r="F95" s="313"/>
      <c r="G95" s="313"/>
      <c r="H95" s="313"/>
      <c r="I95" s="67"/>
      <c r="J95" s="67"/>
    </row>
    <row r="96" spans="1:10" s="26" customFormat="1" ht="16.5" thickBot="1">
      <c r="A96" s="554"/>
      <c r="B96" s="549"/>
      <c r="C96" s="280" t="str">
        <f>'обща информация'!$G$12</f>
        <v>31.03.2020 г.</v>
      </c>
      <c r="D96" s="261" t="str">
        <f>D10</f>
        <v>31.03.2019 г.</v>
      </c>
      <c r="E96" s="313"/>
      <c r="F96" s="313"/>
      <c r="G96" s="313"/>
      <c r="H96" s="313"/>
      <c r="I96" s="67"/>
      <c r="J96" s="67"/>
    </row>
    <row r="97" spans="1:10" s="26" customFormat="1" ht="15" customHeight="1">
      <c r="A97" s="332" t="s">
        <v>40</v>
      </c>
      <c r="B97" s="279"/>
      <c r="C97" s="466"/>
      <c r="D97" s="467"/>
      <c r="E97" s="313"/>
      <c r="F97" s="313"/>
      <c r="G97" s="313"/>
      <c r="H97" s="313"/>
      <c r="I97" s="67"/>
      <c r="J97" s="67"/>
    </row>
    <row r="98" spans="1:10" s="26" customFormat="1" ht="15" customHeight="1">
      <c r="A98" s="333" t="s">
        <v>42</v>
      </c>
      <c r="B98" s="338">
        <v>5100</v>
      </c>
      <c r="C98" s="475">
        <f>C99+C102</f>
        <v>339</v>
      </c>
      <c r="D98" s="476">
        <f>D99+D102</f>
        <v>339</v>
      </c>
      <c r="E98" s="313"/>
      <c r="F98" s="313"/>
      <c r="G98" s="313"/>
      <c r="H98" s="313"/>
      <c r="I98" s="67"/>
      <c r="J98" s="67"/>
    </row>
    <row r="99" spans="1:10" s="26" customFormat="1" ht="15" customHeight="1">
      <c r="A99" s="336" t="s">
        <v>366</v>
      </c>
      <c r="B99" s="335">
        <v>5110</v>
      </c>
      <c r="C99" s="475">
        <f>SUM(C100:C101)</f>
        <v>0</v>
      </c>
      <c r="D99" s="476">
        <f>SUM(D100:D101)</f>
        <v>0</v>
      </c>
      <c r="E99" s="313"/>
      <c r="F99" s="313"/>
      <c r="G99" s="313"/>
      <c r="H99" s="313"/>
      <c r="I99" s="67"/>
      <c r="J99" s="67"/>
    </row>
    <row r="100" spans="1:10" s="26" customFormat="1" ht="15" customHeight="1">
      <c r="A100" s="337" t="s">
        <v>367</v>
      </c>
      <c r="B100" s="335">
        <v>5111</v>
      </c>
      <c r="C100" s="470"/>
      <c r="D100" s="471"/>
      <c r="E100" s="313"/>
      <c r="F100" s="313"/>
      <c r="G100" s="313"/>
      <c r="H100" s="313"/>
      <c r="I100" s="67"/>
      <c r="J100" s="67"/>
    </row>
    <row r="101" spans="1:10" s="26" customFormat="1" ht="15" customHeight="1">
      <c r="A101" s="337" t="s">
        <v>368</v>
      </c>
      <c r="B101" s="335">
        <v>5112</v>
      </c>
      <c r="C101" s="470"/>
      <c r="D101" s="471"/>
      <c r="E101" s="313"/>
      <c r="F101" s="313"/>
      <c r="G101" s="313"/>
      <c r="H101" s="313"/>
      <c r="I101" s="67"/>
      <c r="J101" s="67"/>
    </row>
    <row r="102" spans="1:10" s="26" customFormat="1" ht="15" customHeight="1">
      <c r="A102" s="336" t="s">
        <v>369</v>
      </c>
      <c r="B102" s="335">
        <v>5120</v>
      </c>
      <c r="C102" s="470">
        <v>339</v>
      </c>
      <c r="D102" s="471">
        <v>339</v>
      </c>
      <c r="E102" s="313"/>
      <c r="F102" s="313"/>
      <c r="G102" s="313"/>
      <c r="H102" s="313"/>
      <c r="I102" s="67"/>
      <c r="J102" s="67"/>
    </row>
    <row r="103" spans="1:10" s="26" customFormat="1" ht="15" customHeight="1">
      <c r="A103" s="337" t="s">
        <v>370</v>
      </c>
      <c r="B103" s="335">
        <v>5121</v>
      </c>
      <c r="C103" s="470"/>
      <c r="D103" s="471"/>
      <c r="E103" s="313"/>
      <c r="F103" s="313"/>
      <c r="G103" s="313"/>
      <c r="H103" s="313"/>
      <c r="I103" s="67"/>
      <c r="J103" s="67"/>
    </row>
    <row r="104" spans="1:10" s="26" customFormat="1" ht="15" customHeight="1">
      <c r="A104" s="333" t="s">
        <v>371</v>
      </c>
      <c r="B104" s="338">
        <v>5200</v>
      </c>
      <c r="C104" s="470"/>
      <c r="D104" s="471"/>
      <c r="E104" s="313"/>
      <c r="F104" s="313"/>
      <c r="G104" s="313"/>
      <c r="H104" s="313"/>
      <c r="I104" s="67"/>
      <c r="J104" s="67"/>
    </row>
    <row r="105" spans="1:10" s="26" customFormat="1" ht="15" customHeight="1">
      <c r="A105" s="333" t="s">
        <v>372</v>
      </c>
      <c r="B105" s="338">
        <v>5300</v>
      </c>
      <c r="C105" s="470"/>
      <c r="D105" s="471"/>
      <c r="E105" s="313"/>
      <c r="F105" s="313"/>
      <c r="G105" s="313"/>
      <c r="H105" s="313"/>
      <c r="I105" s="67"/>
      <c r="J105" s="67"/>
    </row>
    <row r="106" spans="1:10" s="26" customFormat="1" ht="15" customHeight="1">
      <c r="A106" s="337" t="s">
        <v>373</v>
      </c>
      <c r="B106" s="335">
        <v>5310</v>
      </c>
      <c r="C106" s="470"/>
      <c r="D106" s="471"/>
      <c r="E106" s="313"/>
      <c r="F106" s="313"/>
      <c r="G106" s="313"/>
      <c r="H106" s="313"/>
      <c r="I106" s="67"/>
      <c r="J106" s="67"/>
    </row>
    <row r="107" spans="1:10" s="26" customFormat="1" ht="15" customHeight="1">
      <c r="A107" s="333" t="s">
        <v>44</v>
      </c>
      <c r="B107" s="278"/>
      <c r="C107" s="475">
        <f>SUM(C108:C111)</f>
        <v>2007</v>
      </c>
      <c r="D107" s="476">
        <f>SUM(D108:D111)</f>
        <v>2007</v>
      </c>
      <c r="E107" s="313"/>
      <c r="F107" s="313"/>
      <c r="G107" s="313"/>
      <c r="H107" s="313"/>
      <c r="I107" s="67"/>
      <c r="J107" s="67"/>
    </row>
    <row r="108" spans="1:10" s="26" customFormat="1" ht="15" customHeight="1">
      <c r="A108" s="336" t="s">
        <v>374</v>
      </c>
      <c r="B108" s="335">
        <v>5410</v>
      </c>
      <c r="C108" s="470"/>
      <c r="D108" s="471"/>
      <c r="E108" s="313"/>
      <c r="F108" s="313"/>
      <c r="G108" s="313"/>
      <c r="H108" s="313"/>
      <c r="I108" s="67"/>
      <c r="J108" s="67"/>
    </row>
    <row r="109" spans="1:10" s="26" customFormat="1" ht="15" customHeight="1">
      <c r="A109" s="336" t="s">
        <v>375</v>
      </c>
      <c r="B109" s="335">
        <v>5420</v>
      </c>
      <c r="C109" s="470"/>
      <c r="D109" s="471"/>
      <c r="E109" s="313"/>
      <c r="F109" s="313"/>
      <c r="G109" s="313"/>
      <c r="H109" s="313"/>
      <c r="I109" s="67"/>
      <c r="J109" s="67"/>
    </row>
    <row r="110" spans="1:10" s="26" customFormat="1" ht="15" customHeight="1">
      <c r="A110" s="336" t="s">
        <v>376</v>
      </c>
      <c r="B110" s="335">
        <v>5430</v>
      </c>
      <c r="C110" s="470"/>
      <c r="D110" s="471"/>
      <c r="E110" s="313"/>
      <c r="F110" s="313"/>
      <c r="G110" s="313"/>
      <c r="H110" s="313"/>
      <c r="I110" s="67"/>
      <c r="J110" s="67"/>
    </row>
    <row r="111" spans="1:10" s="26" customFormat="1" ht="15" customHeight="1">
      <c r="A111" s="336" t="s">
        <v>377</v>
      </c>
      <c r="B111" s="335">
        <v>5440</v>
      </c>
      <c r="C111" s="470">
        <v>2007</v>
      </c>
      <c r="D111" s="471">
        <v>2007</v>
      </c>
      <c r="E111" s="313"/>
      <c r="F111" s="313"/>
      <c r="G111" s="313"/>
      <c r="H111" s="313"/>
      <c r="I111" s="67"/>
      <c r="J111" s="67"/>
    </row>
    <row r="112" spans="1:10" s="26" customFormat="1" ht="15" customHeight="1">
      <c r="A112" s="337" t="s">
        <v>378</v>
      </c>
      <c r="B112" s="335">
        <v>5441</v>
      </c>
      <c r="C112" s="470"/>
      <c r="D112" s="471"/>
      <c r="E112" s="313"/>
      <c r="F112" s="313"/>
      <c r="G112" s="313"/>
      <c r="H112" s="313"/>
      <c r="I112" s="67"/>
      <c r="J112" s="67"/>
    </row>
    <row r="113" spans="1:10" s="26" customFormat="1" ht="15" customHeight="1">
      <c r="A113" s="333" t="s">
        <v>379</v>
      </c>
      <c r="B113" s="338">
        <v>5400</v>
      </c>
      <c r="C113" s="475">
        <f>SUM(C108:C111)</f>
        <v>2007</v>
      </c>
      <c r="D113" s="483">
        <f>SUM(D108:D111)</f>
        <v>2007</v>
      </c>
      <c r="E113" s="313"/>
      <c r="F113" s="313"/>
      <c r="G113" s="313"/>
      <c r="H113" s="313"/>
      <c r="I113" s="67"/>
      <c r="J113" s="67"/>
    </row>
    <row r="114" spans="1:10" s="26" customFormat="1" ht="15" customHeight="1">
      <c r="A114" s="333" t="s">
        <v>48</v>
      </c>
      <c r="B114" s="278"/>
      <c r="C114" s="468"/>
      <c r="D114" s="469"/>
      <c r="E114" s="313"/>
      <c r="F114" s="313"/>
      <c r="G114" s="313"/>
      <c r="H114" s="313"/>
      <c r="I114" s="67"/>
      <c r="J114" s="67"/>
    </row>
    <row r="115" spans="1:10" s="26" customFormat="1" ht="15" customHeight="1">
      <c r="A115" s="336" t="s">
        <v>380</v>
      </c>
      <c r="B115" s="335">
        <v>5510</v>
      </c>
      <c r="C115" s="470">
        <v>687</v>
      </c>
      <c r="D115" s="471">
        <v>687</v>
      </c>
      <c r="E115" s="313"/>
      <c r="F115" s="313"/>
      <c r="G115" s="313"/>
      <c r="H115" s="313"/>
      <c r="I115" s="67"/>
      <c r="J115" s="67"/>
    </row>
    <row r="116" spans="1:10" s="26" customFormat="1" ht="15" customHeight="1">
      <c r="A116" s="336" t="s">
        <v>381</v>
      </c>
      <c r="B116" s="335">
        <v>5520</v>
      </c>
      <c r="C116" s="470">
        <v>-2380</v>
      </c>
      <c r="D116" s="471">
        <v>-1022</v>
      </c>
      <c r="E116" s="313"/>
      <c r="F116" s="313"/>
      <c r="G116" s="313"/>
      <c r="H116" s="313"/>
      <c r="I116" s="67"/>
      <c r="J116" s="67"/>
    </row>
    <row r="117" spans="1:10" s="26" customFormat="1" ht="15" customHeight="1">
      <c r="A117" s="333" t="s">
        <v>49</v>
      </c>
      <c r="B117" s="338">
        <v>5500</v>
      </c>
      <c r="C117" s="475">
        <f>SUM(C115:C116)</f>
        <v>-1693</v>
      </c>
      <c r="D117" s="476">
        <f>SUM(D115:D116)</f>
        <v>-335</v>
      </c>
      <c r="E117" s="313"/>
      <c r="F117" s="313"/>
      <c r="G117" s="313"/>
      <c r="H117" s="313"/>
      <c r="I117" s="67"/>
      <c r="J117" s="67"/>
    </row>
    <row r="118" spans="1:10" s="26" customFormat="1" ht="15" customHeight="1">
      <c r="A118" s="333" t="s">
        <v>382</v>
      </c>
      <c r="B118" s="338">
        <v>5600</v>
      </c>
      <c r="C118" s="470">
        <v>-503</v>
      </c>
      <c r="D118" s="471">
        <v>-413</v>
      </c>
      <c r="E118" s="313"/>
      <c r="F118" s="313"/>
      <c r="G118" s="313"/>
      <c r="H118" s="313"/>
      <c r="I118" s="67"/>
      <c r="J118" s="67"/>
    </row>
    <row r="119" spans="1:10" s="26" customFormat="1" ht="15" customHeight="1">
      <c r="A119" s="333" t="s">
        <v>50</v>
      </c>
      <c r="B119" s="338">
        <v>5000</v>
      </c>
      <c r="C119" s="475">
        <f>C98+C104+C105+C113+C117+C118</f>
        <v>150</v>
      </c>
      <c r="D119" s="483">
        <f>D98+D104+D105+D113+D117+D118</f>
        <v>1598</v>
      </c>
      <c r="E119" s="313"/>
      <c r="F119" s="313"/>
      <c r="G119" s="313"/>
      <c r="H119" s="313"/>
      <c r="I119" s="67"/>
      <c r="J119" s="67"/>
    </row>
    <row r="120" spans="1:10" s="26" customFormat="1" ht="15" customHeight="1">
      <c r="A120" s="333" t="s">
        <v>51</v>
      </c>
      <c r="B120" s="278"/>
      <c r="C120" s="475">
        <f>C121+C122+C124</f>
        <v>336</v>
      </c>
      <c r="D120" s="476">
        <f>D121+D122+D124</f>
        <v>363</v>
      </c>
      <c r="E120" s="313"/>
      <c r="F120" s="313"/>
      <c r="G120" s="313"/>
      <c r="H120" s="313"/>
      <c r="I120" s="67"/>
      <c r="J120" s="67"/>
    </row>
    <row r="121" spans="1:10" s="26" customFormat="1" ht="15" customHeight="1">
      <c r="A121" s="336" t="s">
        <v>383</v>
      </c>
      <c r="B121" s="335">
        <v>6100</v>
      </c>
      <c r="C121" s="470">
        <v>336</v>
      </c>
      <c r="D121" s="471">
        <v>318</v>
      </c>
      <c r="E121" s="313"/>
      <c r="F121" s="313"/>
      <c r="G121" s="313"/>
      <c r="H121" s="313"/>
      <c r="I121" s="67"/>
      <c r="J121" s="67"/>
    </row>
    <row r="122" spans="1:10" s="26" customFormat="1" ht="15" customHeight="1">
      <c r="A122" s="336" t="s">
        <v>384</v>
      </c>
      <c r="B122" s="335">
        <v>6200</v>
      </c>
      <c r="C122" s="470"/>
      <c r="D122" s="471"/>
      <c r="E122" s="313"/>
      <c r="F122" s="313"/>
      <c r="G122" s="313"/>
      <c r="H122" s="313"/>
      <c r="I122" s="67"/>
      <c r="J122" s="67"/>
    </row>
    <row r="123" spans="1:10" s="26" customFormat="1" ht="15" customHeight="1">
      <c r="A123" s="337" t="s">
        <v>385</v>
      </c>
      <c r="B123" s="335">
        <v>6210</v>
      </c>
      <c r="C123" s="470"/>
      <c r="D123" s="471"/>
      <c r="E123" s="313"/>
      <c r="F123" s="313"/>
      <c r="G123" s="313"/>
      <c r="H123" s="313"/>
      <c r="I123" s="67"/>
      <c r="J123" s="67"/>
    </row>
    <row r="124" spans="1:10" s="26" customFormat="1" ht="15" customHeight="1">
      <c r="A124" s="336" t="s">
        <v>386</v>
      </c>
      <c r="B124" s="335">
        <v>6300</v>
      </c>
      <c r="C124" s="470"/>
      <c r="D124" s="471">
        <v>45</v>
      </c>
      <c r="E124" s="313"/>
      <c r="F124" s="313"/>
      <c r="G124" s="313"/>
      <c r="H124" s="313"/>
      <c r="I124" s="67"/>
      <c r="J124" s="67"/>
    </row>
    <row r="125" spans="1:10" s="26" customFormat="1" ht="15" customHeight="1">
      <c r="A125" s="333" t="s">
        <v>53</v>
      </c>
      <c r="B125" s="338">
        <v>6000</v>
      </c>
      <c r="C125" s="475">
        <f>C120</f>
        <v>336</v>
      </c>
      <c r="D125" s="476">
        <f>D120</f>
        <v>363</v>
      </c>
      <c r="E125" s="313"/>
      <c r="F125" s="313"/>
      <c r="G125" s="313"/>
      <c r="H125" s="313"/>
      <c r="I125" s="67"/>
      <c r="J125" s="67"/>
    </row>
    <row r="126" spans="1:10" s="26" customFormat="1" ht="15" customHeight="1">
      <c r="A126" s="333" t="s">
        <v>54</v>
      </c>
      <c r="B126" s="278"/>
      <c r="C126" s="468"/>
      <c r="D126" s="469"/>
      <c r="E126" s="313"/>
      <c r="F126" s="313"/>
      <c r="G126" s="313"/>
      <c r="H126" s="313"/>
      <c r="I126" s="67"/>
      <c r="J126" s="67"/>
    </row>
    <row r="127" spans="1:10" s="26" customFormat="1" ht="15" customHeight="1">
      <c r="A127" s="336" t="s">
        <v>387</v>
      </c>
      <c r="B127" s="335">
        <v>7100</v>
      </c>
      <c r="C127" s="470"/>
      <c r="D127" s="471"/>
      <c r="E127" s="313"/>
      <c r="F127" s="313"/>
      <c r="G127" s="313"/>
      <c r="H127" s="313"/>
      <c r="I127" s="67"/>
      <c r="J127" s="67"/>
    </row>
    <row r="128" spans="1:10" s="26" customFormat="1" ht="15" customHeight="1">
      <c r="A128" s="337" t="s">
        <v>388</v>
      </c>
      <c r="B128" s="335">
        <v>7101</v>
      </c>
      <c r="C128" s="470"/>
      <c r="D128" s="471"/>
      <c r="E128" s="313"/>
      <c r="F128" s="313"/>
      <c r="G128" s="313"/>
      <c r="H128" s="313"/>
      <c r="I128" s="67"/>
      <c r="J128" s="67"/>
    </row>
    <row r="129" spans="1:10" s="26" customFormat="1" ht="15" customHeight="1">
      <c r="A129" s="337" t="s">
        <v>389</v>
      </c>
      <c r="B129" s="335">
        <v>7102</v>
      </c>
      <c r="C129" s="470"/>
      <c r="D129" s="471"/>
      <c r="E129" s="313"/>
      <c r="F129" s="313"/>
      <c r="G129" s="313"/>
      <c r="H129" s="313"/>
      <c r="I129" s="67"/>
      <c r="J129" s="67"/>
    </row>
    <row r="130" spans="1:10" s="26" customFormat="1" ht="15" customHeight="1">
      <c r="A130" s="349" t="s">
        <v>337</v>
      </c>
      <c r="B130" s="278"/>
      <c r="C130" s="470"/>
      <c r="D130" s="471"/>
      <c r="E130" s="313"/>
      <c r="F130" s="313"/>
      <c r="G130" s="313"/>
      <c r="H130" s="313"/>
      <c r="I130" s="67"/>
      <c r="J130" s="67"/>
    </row>
    <row r="131" spans="1:10" s="26" customFormat="1" ht="15" customHeight="1">
      <c r="A131" s="337" t="s">
        <v>390</v>
      </c>
      <c r="B131" s="335">
        <v>7110</v>
      </c>
      <c r="C131" s="470"/>
      <c r="D131" s="471"/>
      <c r="E131" s="313"/>
      <c r="F131" s="313"/>
      <c r="G131" s="313"/>
      <c r="H131" s="313"/>
      <c r="I131" s="67"/>
      <c r="J131" s="67"/>
    </row>
    <row r="132" spans="1:10" s="26" customFormat="1" ht="15" customHeight="1">
      <c r="A132" s="350" t="s">
        <v>388</v>
      </c>
      <c r="B132" s="335">
        <v>7111</v>
      </c>
      <c r="C132" s="470"/>
      <c r="D132" s="471"/>
      <c r="E132" s="313"/>
      <c r="F132" s="313"/>
      <c r="G132" s="313"/>
      <c r="H132" s="313"/>
      <c r="I132" s="67"/>
      <c r="J132" s="67"/>
    </row>
    <row r="133" spans="1:10" s="26" customFormat="1" ht="15" customHeight="1">
      <c r="A133" s="350" t="s">
        <v>389</v>
      </c>
      <c r="B133" s="335">
        <v>7112</v>
      </c>
      <c r="C133" s="470"/>
      <c r="D133" s="471"/>
      <c r="E133" s="313"/>
      <c r="F133" s="313"/>
      <c r="G133" s="313"/>
      <c r="H133" s="313"/>
      <c r="I133" s="67"/>
      <c r="J133" s="67"/>
    </row>
    <row r="134" spans="1:10" s="26" customFormat="1" ht="15" customHeight="1">
      <c r="A134" s="336" t="s">
        <v>391</v>
      </c>
      <c r="B134" s="335">
        <v>7200</v>
      </c>
      <c r="C134" s="472">
        <f>SUM(C135:C136)</f>
        <v>4231</v>
      </c>
      <c r="D134" s="473">
        <f>SUM(D135:D136)</f>
        <v>2509</v>
      </c>
      <c r="E134" s="313"/>
      <c r="F134" s="313"/>
      <c r="G134" s="313"/>
      <c r="H134" s="313"/>
      <c r="I134" s="67"/>
      <c r="J134" s="67"/>
    </row>
    <row r="135" spans="1:10" s="26" customFormat="1" ht="15" customHeight="1">
      <c r="A135" s="337" t="s">
        <v>388</v>
      </c>
      <c r="B135" s="335">
        <v>7201</v>
      </c>
      <c r="C135" s="470">
        <v>1083</v>
      </c>
      <c r="D135" s="471">
        <v>859</v>
      </c>
      <c r="E135" s="313"/>
      <c r="F135" s="313"/>
      <c r="G135" s="313"/>
      <c r="H135" s="313"/>
      <c r="I135" s="67"/>
      <c r="J135" s="67"/>
    </row>
    <row r="136" spans="1:10" s="26" customFormat="1" ht="15" customHeight="1">
      <c r="A136" s="337" t="s">
        <v>389</v>
      </c>
      <c r="B136" s="335">
        <v>7202</v>
      </c>
      <c r="C136" s="470">
        <v>3148</v>
      </c>
      <c r="D136" s="471">
        <v>1650</v>
      </c>
      <c r="E136" s="313"/>
      <c r="F136" s="313"/>
      <c r="G136" s="313"/>
      <c r="H136" s="313"/>
      <c r="I136" s="67"/>
      <c r="J136" s="67"/>
    </row>
    <row r="137" spans="1:10" s="26" customFormat="1" ht="15" customHeight="1">
      <c r="A137" s="336" t="s">
        <v>392</v>
      </c>
      <c r="B137" s="335">
        <v>7300</v>
      </c>
      <c r="C137" s="470"/>
      <c r="D137" s="471"/>
      <c r="E137" s="313"/>
      <c r="F137" s="313"/>
      <c r="G137" s="313"/>
      <c r="H137" s="313"/>
      <c r="I137" s="67"/>
      <c r="J137" s="67"/>
    </row>
    <row r="138" spans="1:10" s="26" customFormat="1" ht="15" customHeight="1">
      <c r="A138" s="337" t="s">
        <v>388</v>
      </c>
      <c r="B138" s="335">
        <v>7301</v>
      </c>
      <c r="C138" s="470"/>
      <c r="D138" s="471"/>
      <c r="E138" s="313"/>
      <c r="F138" s="313"/>
      <c r="G138" s="313"/>
      <c r="H138" s="313"/>
      <c r="I138" s="67"/>
      <c r="J138" s="67"/>
    </row>
    <row r="139" spans="1:10" s="26" customFormat="1" ht="15" customHeight="1">
      <c r="A139" s="351" t="s">
        <v>389</v>
      </c>
      <c r="B139" s="352">
        <v>7302</v>
      </c>
      <c r="C139" s="484"/>
      <c r="D139" s="485"/>
      <c r="E139" s="313"/>
      <c r="F139" s="313"/>
      <c r="G139" s="313"/>
      <c r="H139" s="313"/>
      <c r="I139" s="67"/>
      <c r="J139" s="67"/>
    </row>
    <row r="140" spans="1:10" s="26" customFormat="1" ht="15" customHeight="1">
      <c r="A140" s="336" t="s">
        <v>393</v>
      </c>
      <c r="B140" s="335">
        <v>7400</v>
      </c>
      <c r="C140" s="472">
        <f>SUM(C141:C142)</f>
        <v>1589</v>
      </c>
      <c r="D140" s="473">
        <f>SUM(D141:D142)</f>
        <v>1333</v>
      </c>
      <c r="E140" s="313"/>
      <c r="F140" s="313"/>
      <c r="G140" s="313"/>
      <c r="H140" s="313"/>
      <c r="I140" s="67"/>
      <c r="J140" s="67"/>
    </row>
    <row r="141" spans="1:10" s="26" customFormat="1" ht="15" customHeight="1">
      <c r="A141" s="337" t="s">
        <v>388</v>
      </c>
      <c r="B141" s="335">
        <v>7401</v>
      </c>
      <c r="C141" s="470">
        <v>1589</v>
      </c>
      <c r="D141" s="471">
        <v>1333</v>
      </c>
      <c r="E141" s="313"/>
      <c r="F141" s="313"/>
      <c r="G141" s="313"/>
      <c r="H141" s="313"/>
      <c r="I141" s="67"/>
      <c r="J141" s="67"/>
    </row>
    <row r="142" spans="1:10" s="26" customFormat="1" ht="15" customHeight="1">
      <c r="A142" s="337" t="s">
        <v>389</v>
      </c>
      <c r="B142" s="335">
        <v>7402</v>
      </c>
      <c r="C142" s="470"/>
      <c r="D142" s="471"/>
      <c r="E142" s="313"/>
      <c r="F142" s="313"/>
      <c r="G142" s="313"/>
      <c r="H142" s="313"/>
      <c r="I142" s="67"/>
      <c r="J142" s="67"/>
    </row>
    <row r="143" spans="1:10" s="26" customFormat="1" ht="15" customHeight="1">
      <c r="A143" s="336" t="s">
        <v>394</v>
      </c>
      <c r="B143" s="335">
        <v>7500</v>
      </c>
      <c r="C143" s="472">
        <f>SUM(C144:C145)</f>
        <v>0</v>
      </c>
      <c r="D143" s="474">
        <f>SUM(D144:D145)</f>
        <v>0</v>
      </c>
      <c r="E143" s="313"/>
      <c r="F143" s="313"/>
      <c r="G143" s="313"/>
      <c r="H143" s="313"/>
      <c r="I143" s="67"/>
      <c r="J143" s="67"/>
    </row>
    <row r="144" spans="1:10" s="26" customFormat="1" ht="15" customHeight="1">
      <c r="A144" s="337" t="s">
        <v>388</v>
      </c>
      <c r="B144" s="335">
        <v>7501</v>
      </c>
      <c r="C144" s="470"/>
      <c r="D144" s="471"/>
      <c r="E144" s="313"/>
      <c r="F144" s="313"/>
      <c r="G144" s="313"/>
      <c r="H144" s="313"/>
      <c r="I144" s="67"/>
      <c r="J144" s="67"/>
    </row>
    <row r="145" spans="1:10" s="26" customFormat="1" ht="15" customHeight="1">
      <c r="A145" s="337" t="s">
        <v>389</v>
      </c>
      <c r="B145" s="335">
        <v>7502</v>
      </c>
      <c r="C145" s="470"/>
      <c r="D145" s="471"/>
      <c r="E145" s="313"/>
      <c r="F145" s="313"/>
      <c r="G145" s="313"/>
      <c r="H145" s="313"/>
      <c r="I145" s="67"/>
      <c r="J145" s="67"/>
    </row>
    <row r="146" spans="1:10" s="26" customFormat="1" ht="15" customHeight="1">
      <c r="A146" s="336" t="s">
        <v>395</v>
      </c>
      <c r="B146" s="335">
        <v>7600</v>
      </c>
      <c r="C146" s="472">
        <f>SUM(C147:C148)</f>
        <v>0</v>
      </c>
      <c r="D146" s="474">
        <f>SUM(D147:D148)</f>
        <v>0</v>
      </c>
      <c r="E146" s="313"/>
      <c r="F146" s="313"/>
      <c r="G146" s="313"/>
      <c r="H146" s="313"/>
      <c r="I146" s="67"/>
      <c r="J146" s="67"/>
    </row>
    <row r="147" spans="1:10" s="26" customFormat="1" ht="15" customHeight="1">
      <c r="A147" s="337" t="s">
        <v>388</v>
      </c>
      <c r="B147" s="335">
        <v>7601</v>
      </c>
      <c r="C147" s="470"/>
      <c r="D147" s="471"/>
      <c r="E147" s="313"/>
      <c r="F147" s="313"/>
      <c r="G147" s="313"/>
      <c r="H147" s="313"/>
      <c r="I147" s="67"/>
      <c r="J147" s="67"/>
    </row>
    <row r="148" spans="1:10" s="26" customFormat="1" ht="15" customHeight="1">
      <c r="A148" s="337" t="s">
        <v>389</v>
      </c>
      <c r="B148" s="335">
        <v>7602</v>
      </c>
      <c r="C148" s="470"/>
      <c r="D148" s="471"/>
      <c r="E148" s="313"/>
      <c r="F148" s="313"/>
      <c r="G148" s="313"/>
      <c r="H148" s="313"/>
      <c r="I148" s="67"/>
      <c r="J148" s="67"/>
    </row>
    <row r="149" spans="1:10" s="26" customFormat="1" ht="15" customHeight="1">
      <c r="A149" s="336" t="s">
        <v>396</v>
      </c>
      <c r="B149" s="335">
        <v>7700</v>
      </c>
      <c r="C149" s="472">
        <f>SUM(C150:C151)</f>
        <v>0</v>
      </c>
      <c r="D149" s="474">
        <f>SUM(D150:D151)</f>
        <v>0</v>
      </c>
      <c r="E149" s="313"/>
      <c r="F149" s="313"/>
      <c r="G149" s="313"/>
      <c r="H149" s="313"/>
      <c r="I149" s="67"/>
      <c r="J149" s="67"/>
    </row>
    <row r="150" spans="1:10" s="26" customFormat="1" ht="15" customHeight="1">
      <c r="A150" s="337" t="s">
        <v>388</v>
      </c>
      <c r="B150" s="335">
        <v>7701</v>
      </c>
      <c r="C150" s="470"/>
      <c r="D150" s="471"/>
      <c r="E150" s="313"/>
      <c r="F150" s="313"/>
      <c r="G150" s="313"/>
      <c r="H150" s="313"/>
      <c r="I150" s="67"/>
      <c r="J150" s="67"/>
    </row>
    <row r="151" spans="1:10" s="26" customFormat="1" ht="15" customHeight="1">
      <c r="A151" s="337" t="s">
        <v>389</v>
      </c>
      <c r="B151" s="335">
        <v>7702</v>
      </c>
      <c r="C151" s="470"/>
      <c r="D151" s="471"/>
      <c r="E151" s="313"/>
      <c r="F151" s="313"/>
      <c r="G151" s="313"/>
      <c r="H151" s="313"/>
      <c r="I151" s="67"/>
      <c r="J151" s="67"/>
    </row>
    <row r="152" spans="1:10" s="26" customFormat="1" ht="15" customHeight="1">
      <c r="A152" s="336" t="s">
        <v>118</v>
      </c>
      <c r="B152" s="335">
        <v>7800</v>
      </c>
      <c r="C152" s="472">
        <f>SUM(C153:C154)</f>
        <v>1746</v>
      </c>
      <c r="D152" s="474">
        <f>SUM(D153:D154)</f>
        <v>2499</v>
      </c>
      <c r="E152" s="313"/>
      <c r="F152" s="313"/>
      <c r="G152" s="313"/>
      <c r="H152" s="313"/>
      <c r="I152" s="67"/>
      <c r="J152" s="67"/>
    </row>
    <row r="153" spans="1:10" s="26" customFormat="1" ht="15" customHeight="1">
      <c r="A153" s="337" t="s">
        <v>388</v>
      </c>
      <c r="B153" s="335">
        <v>7801</v>
      </c>
      <c r="C153" s="470">
        <v>1746</v>
      </c>
      <c r="D153" s="471">
        <v>2499</v>
      </c>
      <c r="E153" s="313"/>
      <c r="F153" s="313"/>
      <c r="G153" s="313"/>
      <c r="H153" s="313"/>
      <c r="I153" s="67"/>
      <c r="J153" s="67"/>
    </row>
    <row r="154" spans="1:10" s="26" customFormat="1" ht="15" customHeight="1">
      <c r="A154" s="337" t="s">
        <v>389</v>
      </c>
      <c r="B154" s="335">
        <v>7802</v>
      </c>
      <c r="C154" s="470"/>
      <c r="D154" s="471"/>
      <c r="E154" s="313"/>
      <c r="F154" s="313"/>
      <c r="G154" s="313"/>
      <c r="H154" s="313"/>
      <c r="I154" s="67"/>
      <c r="J154" s="67"/>
    </row>
    <row r="155" spans="1:10" s="26" customFormat="1" ht="15" customHeight="1">
      <c r="A155" s="349" t="s">
        <v>337</v>
      </c>
      <c r="B155" s="278"/>
      <c r="C155" s="470"/>
      <c r="D155" s="471"/>
      <c r="E155" s="313"/>
      <c r="F155" s="313"/>
      <c r="G155" s="313"/>
      <c r="H155" s="313"/>
      <c r="I155" s="67"/>
      <c r="J155" s="67"/>
    </row>
    <row r="156" spans="1:10" s="26" customFormat="1" ht="15" customHeight="1">
      <c r="A156" s="337" t="s">
        <v>119</v>
      </c>
      <c r="B156" s="335">
        <v>7810</v>
      </c>
      <c r="C156" s="472">
        <f>SUM(C157:C158)</f>
        <v>635</v>
      </c>
      <c r="D156" s="474">
        <f>SUM(D157:D158)</f>
        <v>580</v>
      </c>
      <c r="E156" s="313"/>
      <c r="F156" s="313"/>
      <c r="G156" s="313"/>
      <c r="H156" s="313"/>
      <c r="I156" s="67"/>
      <c r="J156" s="67"/>
    </row>
    <row r="157" spans="1:10" s="26" customFormat="1" ht="15" customHeight="1">
      <c r="A157" s="350" t="s">
        <v>388</v>
      </c>
      <c r="B157" s="335">
        <v>7811</v>
      </c>
      <c r="C157" s="470">
        <v>635</v>
      </c>
      <c r="D157" s="471">
        <v>580</v>
      </c>
      <c r="E157" s="313"/>
      <c r="F157" s="313"/>
      <c r="G157" s="313"/>
      <c r="H157" s="313"/>
      <c r="I157" s="67"/>
      <c r="J157" s="67"/>
    </row>
    <row r="158" spans="1:10" s="26" customFormat="1" ht="15" customHeight="1">
      <c r="A158" s="350" t="s">
        <v>389</v>
      </c>
      <c r="B158" s="335">
        <v>7812</v>
      </c>
      <c r="C158" s="470"/>
      <c r="D158" s="471"/>
      <c r="E158" s="313"/>
      <c r="F158" s="313"/>
      <c r="G158" s="313"/>
      <c r="H158" s="313"/>
      <c r="I158" s="67"/>
      <c r="J158" s="67"/>
    </row>
    <row r="159" spans="1:10" s="26" customFormat="1" ht="15" customHeight="1">
      <c r="A159" s="337" t="s">
        <v>397</v>
      </c>
      <c r="B159" s="335">
        <v>7820</v>
      </c>
      <c r="C159" s="472">
        <f>SUM(C160:C161)</f>
        <v>317</v>
      </c>
      <c r="D159" s="474">
        <f>SUM(D160:D161)</f>
        <v>195</v>
      </c>
      <c r="E159" s="313"/>
      <c r="F159" s="313"/>
      <c r="G159" s="313"/>
      <c r="H159" s="313"/>
      <c r="I159" s="67"/>
      <c r="J159" s="67"/>
    </row>
    <row r="160" spans="1:10" s="26" customFormat="1" ht="15" customHeight="1">
      <c r="A160" s="350" t="s">
        <v>388</v>
      </c>
      <c r="B160" s="335">
        <v>7821</v>
      </c>
      <c r="C160" s="470">
        <v>317</v>
      </c>
      <c r="D160" s="471">
        <v>195</v>
      </c>
      <c r="E160" s="313"/>
      <c r="F160" s="313"/>
      <c r="G160" s="313"/>
      <c r="H160" s="313"/>
      <c r="I160" s="67"/>
      <c r="J160" s="67"/>
    </row>
    <row r="161" spans="1:10" s="26" customFormat="1" ht="15" customHeight="1">
      <c r="A161" s="350" t="s">
        <v>389</v>
      </c>
      <c r="B161" s="335">
        <v>7822</v>
      </c>
      <c r="C161" s="470"/>
      <c r="D161" s="471"/>
      <c r="E161" s="313"/>
      <c r="F161" s="313"/>
      <c r="G161" s="313"/>
      <c r="H161" s="313"/>
      <c r="I161" s="67"/>
      <c r="J161" s="67"/>
    </row>
    <row r="162" spans="1:10" s="26" customFormat="1" ht="15" customHeight="1">
      <c r="A162" s="337" t="s">
        <v>398</v>
      </c>
      <c r="B162" s="335">
        <v>7830</v>
      </c>
      <c r="C162" s="472">
        <f>SUM(C163:C164)</f>
        <v>188</v>
      </c>
      <c r="D162" s="474">
        <f>SUM(D163:D164)</f>
        <v>146</v>
      </c>
      <c r="E162" s="313"/>
      <c r="F162" s="313"/>
      <c r="G162" s="313"/>
      <c r="H162" s="313"/>
      <c r="I162" s="67"/>
      <c r="J162" s="67"/>
    </row>
    <row r="163" spans="1:10" s="26" customFormat="1" ht="15" customHeight="1">
      <c r="A163" s="350" t="s">
        <v>388</v>
      </c>
      <c r="B163" s="335">
        <v>7831</v>
      </c>
      <c r="C163" s="470">
        <v>188</v>
      </c>
      <c r="D163" s="471">
        <v>146</v>
      </c>
      <c r="E163" s="313"/>
      <c r="F163" s="313"/>
      <c r="G163" s="313"/>
      <c r="H163" s="313"/>
      <c r="I163" s="67"/>
      <c r="J163" s="67"/>
    </row>
    <row r="164" spans="1:10" s="26" customFormat="1" ht="15" customHeight="1">
      <c r="A164" s="350" t="s">
        <v>389</v>
      </c>
      <c r="B164" s="335">
        <v>7832</v>
      </c>
      <c r="C164" s="470"/>
      <c r="D164" s="471"/>
      <c r="E164" s="313"/>
      <c r="F164" s="313"/>
      <c r="G164" s="313"/>
      <c r="H164" s="313"/>
      <c r="I164" s="67"/>
      <c r="J164" s="67"/>
    </row>
    <row r="165" spans="1:10" s="26" customFormat="1" ht="15" customHeight="1">
      <c r="A165" s="333" t="s">
        <v>60</v>
      </c>
      <c r="B165" s="338">
        <v>7000</v>
      </c>
      <c r="C165" s="475">
        <f t="shared" ref="C165:D167" si="0">C127+C134+C137+C140+C143+C146+C149+C152</f>
        <v>7566</v>
      </c>
      <c r="D165" s="476">
        <f t="shared" si="0"/>
        <v>6341</v>
      </c>
      <c r="E165" s="313"/>
      <c r="F165" s="313"/>
      <c r="G165" s="313"/>
      <c r="H165" s="313"/>
      <c r="I165" s="67"/>
      <c r="J165" s="67"/>
    </row>
    <row r="166" spans="1:10" s="26" customFormat="1" ht="15" customHeight="1">
      <c r="A166" s="337" t="s">
        <v>388</v>
      </c>
      <c r="B166" s="335">
        <v>7001</v>
      </c>
      <c r="C166" s="477">
        <f t="shared" si="0"/>
        <v>4418</v>
      </c>
      <c r="D166" s="478">
        <f t="shared" si="0"/>
        <v>4691</v>
      </c>
      <c r="E166" s="313"/>
      <c r="F166" s="313"/>
      <c r="G166" s="313"/>
      <c r="H166" s="313"/>
      <c r="I166" s="67"/>
      <c r="J166" s="67"/>
    </row>
    <row r="167" spans="1:10" s="26" customFormat="1" ht="15" customHeight="1">
      <c r="A167" s="337" t="s">
        <v>389</v>
      </c>
      <c r="B167" s="335">
        <v>7002</v>
      </c>
      <c r="C167" s="477">
        <f t="shared" si="0"/>
        <v>3148</v>
      </c>
      <c r="D167" s="478">
        <f t="shared" si="0"/>
        <v>1650</v>
      </c>
      <c r="E167" s="313"/>
      <c r="F167" s="313"/>
      <c r="G167" s="313"/>
      <c r="H167" s="313"/>
      <c r="I167" s="67"/>
      <c r="J167" s="67"/>
    </row>
    <row r="168" spans="1:10" s="26" customFormat="1" ht="15" customHeight="1">
      <c r="A168" s="333" t="s">
        <v>62</v>
      </c>
      <c r="B168" s="338">
        <v>8000</v>
      </c>
      <c r="C168" s="475">
        <f>SUM(C169:C170)</f>
        <v>816</v>
      </c>
      <c r="D168" s="476">
        <f>SUM(D169:D170)</f>
        <v>813</v>
      </c>
      <c r="E168" s="313"/>
      <c r="F168" s="313"/>
      <c r="G168" s="313"/>
      <c r="H168" s="313"/>
      <c r="I168" s="67"/>
      <c r="J168" s="67"/>
    </row>
    <row r="169" spans="1:10" s="26" customFormat="1" ht="15" customHeight="1">
      <c r="A169" s="336" t="s">
        <v>399</v>
      </c>
      <c r="B169" s="335">
        <v>8001</v>
      </c>
      <c r="C169" s="470">
        <v>3</v>
      </c>
      <c r="D169" s="471">
        <v>0</v>
      </c>
      <c r="E169" s="313"/>
      <c r="F169" s="313"/>
      <c r="G169" s="313"/>
      <c r="H169" s="313"/>
      <c r="I169" s="67"/>
      <c r="J169" s="67"/>
    </row>
    <row r="170" spans="1:10" s="26" customFormat="1" ht="15" customHeight="1">
      <c r="A170" s="336" t="s">
        <v>400</v>
      </c>
      <c r="B170" s="335">
        <v>8002</v>
      </c>
      <c r="C170" s="470">
        <v>813</v>
      </c>
      <c r="D170" s="471">
        <v>813</v>
      </c>
      <c r="E170" s="313"/>
      <c r="F170" s="313"/>
      <c r="G170" s="313"/>
      <c r="H170" s="313"/>
      <c r="I170" s="67"/>
      <c r="J170" s="67"/>
    </row>
    <row r="171" spans="1:10" s="26" customFormat="1" ht="15" customHeight="1" thickBot="1">
      <c r="A171" s="339" t="s">
        <v>65</v>
      </c>
      <c r="B171" s="340">
        <v>8500</v>
      </c>
      <c r="C171" s="479">
        <f>C119+C125+C165+C168</f>
        <v>8868</v>
      </c>
      <c r="D171" s="480">
        <f>D119+D125+D165+D168</f>
        <v>9115</v>
      </c>
      <c r="E171" s="313"/>
      <c r="F171" s="313"/>
      <c r="G171" s="313"/>
      <c r="H171" s="313"/>
      <c r="I171" s="67"/>
      <c r="J171" s="67"/>
    </row>
    <row r="172" spans="1:10" s="26" customFormat="1" ht="15" customHeight="1">
      <c r="A172" s="313"/>
      <c r="B172" s="313"/>
      <c r="C172" s="313"/>
      <c r="D172" s="313"/>
      <c r="E172" s="313"/>
      <c r="F172" s="313"/>
      <c r="G172" s="313"/>
      <c r="H172" s="313"/>
      <c r="I172" s="67"/>
      <c r="J172" s="67"/>
    </row>
    <row r="173" spans="1:10" s="26" customFormat="1" ht="15" customHeight="1">
      <c r="A173" s="353"/>
      <c r="B173" s="313"/>
      <c r="C173" s="313"/>
      <c r="D173" s="354"/>
      <c r="E173" s="313"/>
      <c r="F173" s="313"/>
      <c r="G173" s="313"/>
      <c r="H173" s="313"/>
      <c r="I173" s="67"/>
      <c r="J173" s="67"/>
    </row>
    <row r="175" spans="1:10" ht="18" customHeight="1">
      <c r="A175" s="171" t="str">
        <f>'обща информация'!$B$39</f>
        <v>Дата: 24.04.2020 г.</v>
      </c>
    </row>
    <row r="176" spans="1:10" s="26" customFormat="1" ht="15.75">
      <c r="A176" s="171"/>
      <c r="B176" s="244" t="str">
        <f>'обща информация'!$H$39</f>
        <v>Главен счетоводител:</v>
      </c>
      <c r="C176" s="31" t="s">
        <v>28</v>
      </c>
      <c r="D176" s="31"/>
    </row>
    <row r="177" spans="1:8" s="26" customFormat="1" ht="15.75">
      <c r="B177" s="172" t="str">
        <f>'обща информация'!$H$40</f>
        <v>Снежана Маркова</v>
      </c>
      <c r="C177" s="536" t="s">
        <v>29</v>
      </c>
      <c r="D177" s="536"/>
    </row>
    <row r="178" spans="1:8" s="26" customFormat="1" ht="15.75">
      <c r="B178" s="173"/>
      <c r="C178" s="173"/>
      <c r="D178" s="173"/>
    </row>
    <row r="179" spans="1:8" s="26" customFormat="1" ht="15.75">
      <c r="B179" s="173"/>
      <c r="C179" s="173"/>
      <c r="D179" s="173"/>
    </row>
    <row r="180" spans="1:8" s="26" customFormat="1" ht="15.75">
      <c r="B180" s="101" t="str">
        <f>'обща информация'!$H$42</f>
        <v>Управител/изп.директор</v>
      </c>
      <c r="C180" s="174" t="s">
        <v>30</v>
      </c>
      <c r="D180" s="173"/>
    </row>
    <row r="181" spans="1:8" s="26" customFormat="1" ht="15.75">
      <c r="B181" s="172" t="str">
        <f>'обща информация'!$H$43</f>
        <v>инж. Тодор Марков</v>
      </c>
      <c r="C181" s="536" t="s">
        <v>31</v>
      </c>
      <c r="D181" s="536"/>
      <c r="E181" s="87"/>
    </row>
    <row r="182" spans="1:8" s="26" customFormat="1" ht="15.75">
      <c r="B182" s="172"/>
      <c r="C182" s="73"/>
      <c r="D182" s="73"/>
      <c r="E182" s="87"/>
    </row>
    <row r="183" spans="1:8">
      <c r="A183" s="343" t="s">
        <v>555</v>
      </c>
      <c r="B183" s="355"/>
      <c r="E183" s="356"/>
      <c r="F183" s="541"/>
      <c r="G183" s="541"/>
      <c r="H183" s="541"/>
    </row>
    <row r="184" spans="1:8">
      <c r="E184" s="356"/>
      <c r="F184" s="357"/>
      <c r="G184" s="357"/>
      <c r="H184" s="357"/>
    </row>
    <row r="185" spans="1:8">
      <c r="E185" s="356"/>
      <c r="F185" s="357"/>
      <c r="G185" s="357"/>
      <c r="H185" s="357"/>
    </row>
    <row r="186" spans="1:8">
      <c r="E186" s="356"/>
      <c r="F186" s="357"/>
      <c r="G186" s="357"/>
      <c r="H186" s="357"/>
    </row>
    <row r="187" spans="1:8">
      <c r="E187" s="356"/>
      <c r="F187" s="542"/>
      <c r="G187" s="542"/>
      <c r="H187" s="542"/>
    </row>
    <row r="188" spans="1:8">
      <c r="F188" s="540"/>
      <c r="G188" s="540"/>
      <c r="H188" s="540"/>
    </row>
  </sheetData>
  <mergeCells count="18"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  <mergeCell ref="C181:D181"/>
    <mergeCell ref="C177:D177"/>
    <mergeCell ref="F188:H188"/>
    <mergeCell ref="F183:H183"/>
    <mergeCell ref="F187:H187"/>
  </mergeCells>
  <printOptions horizontalCentered="1"/>
  <pageMargins left="0.6" right="0.23622047244094491" top="0.78740157480314965" bottom="0.35433070866141736" header="0.31496062992125984" footer="0.31496062992125984"/>
  <pageSetup paperSize="9" scale="95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"/>
  <sheetViews>
    <sheetView topLeftCell="A70" zoomScale="120" zoomScaleNormal="120" zoomScaleSheetLayoutView="80" workbookViewId="0">
      <selection activeCell="C37" sqref="C37"/>
    </sheetView>
  </sheetViews>
  <sheetFormatPr defaultRowHeight="15"/>
  <cols>
    <col min="1" max="1" width="57.140625" style="66" customWidth="1"/>
    <col min="2" max="2" width="9.28515625" style="344" customWidth="1"/>
    <col min="3" max="3" width="17.7109375" style="345" customWidth="1"/>
    <col min="4" max="4" width="17.7109375" style="66" customWidth="1"/>
    <col min="5" max="5" width="50" style="66" customWidth="1"/>
    <col min="6" max="6" width="6.28515625" style="344" customWidth="1"/>
    <col min="7" max="8" width="9.140625" style="345"/>
    <col min="9" max="255" width="9.140625" style="66"/>
    <col min="256" max="256" width="45.85546875" style="66" customWidth="1"/>
    <col min="257" max="257" width="6.42578125" style="66" customWidth="1"/>
    <col min="258" max="259" width="9.140625" style="66"/>
    <col min="260" max="260" width="2" style="66" customWidth="1"/>
    <col min="261" max="261" width="50" style="66" customWidth="1"/>
    <col min="262" max="262" width="6.28515625" style="66" customWidth="1"/>
    <col min="263" max="511" width="9.140625" style="66"/>
    <col min="512" max="512" width="45.85546875" style="66" customWidth="1"/>
    <col min="513" max="513" width="6.42578125" style="66" customWidth="1"/>
    <col min="514" max="515" width="9.140625" style="66"/>
    <col min="516" max="516" width="2" style="66" customWidth="1"/>
    <col min="517" max="517" width="50" style="66" customWidth="1"/>
    <col min="518" max="518" width="6.28515625" style="66" customWidth="1"/>
    <col min="519" max="767" width="9.140625" style="66"/>
    <col min="768" max="768" width="45.85546875" style="66" customWidth="1"/>
    <col min="769" max="769" width="6.42578125" style="66" customWidth="1"/>
    <col min="770" max="771" width="9.140625" style="66"/>
    <col min="772" max="772" width="2" style="66" customWidth="1"/>
    <col min="773" max="773" width="50" style="66" customWidth="1"/>
    <col min="774" max="774" width="6.28515625" style="66" customWidth="1"/>
    <col min="775" max="1023" width="9.140625" style="66"/>
    <col min="1024" max="1024" width="45.85546875" style="66" customWidth="1"/>
    <col min="1025" max="1025" width="6.42578125" style="66" customWidth="1"/>
    <col min="1026" max="1027" width="9.140625" style="66"/>
    <col min="1028" max="1028" width="2" style="66" customWidth="1"/>
    <col min="1029" max="1029" width="50" style="66" customWidth="1"/>
    <col min="1030" max="1030" width="6.28515625" style="66" customWidth="1"/>
    <col min="1031" max="1279" width="9.140625" style="66"/>
    <col min="1280" max="1280" width="45.85546875" style="66" customWidth="1"/>
    <col min="1281" max="1281" width="6.42578125" style="66" customWidth="1"/>
    <col min="1282" max="1283" width="9.140625" style="66"/>
    <col min="1284" max="1284" width="2" style="66" customWidth="1"/>
    <col min="1285" max="1285" width="50" style="66" customWidth="1"/>
    <col min="1286" max="1286" width="6.28515625" style="66" customWidth="1"/>
    <col min="1287" max="1535" width="9.140625" style="66"/>
    <col min="1536" max="1536" width="45.85546875" style="66" customWidth="1"/>
    <col min="1537" max="1537" width="6.42578125" style="66" customWidth="1"/>
    <col min="1538" max="1539" width="9.140625" style="66"/>
    <col min="1540" max="1540" width="2" style="66" customWidth="1"/>
    <col min="1541" max="1541" width="50" style="66" customWidth="1"/>
    <col min="1542" max="1542" width="6.28515625" style="66" customWidth="1"/>
    <col min="1543" max="1791" width="9.140625" style="66"/>
    <col min="1792" max="1792" width="45.85546875" style="66" customWidth="1"/>
    <col min="1793" max="1793" width="6.42578125" style="66" customWidth="1"/>
    <col min="1794" max="1795" width="9.140625" style="66"/>
    <col min="1796" max="1796" width="2" style="66" customWidth="1"/>
    <col min="1797" max="1797" width="50" style="66" customWidth="1"/>
    <col min="1798" max="1798" width="6.28515625" style="66" customWidth="1"/>
    <col min="1799" max="2047" width="9.140625" style="66"/>
    <col min="2048" max="2048" width="45.85546875" style="66" customWidth="1"/>
    <col min="2049" max="2049" width="6.42578125" style="66" customWidth="1"/>
    <col min="2050" max="2051" width="9.140625" style="66"/>
    <col min="2052" max="2052" width="2" style="66" customWidth="1"/>
    <col min="2053" max="2053" width="50" style="66" customWidth="1"/>
    <col min="2054" max="2054" width="6.28515625" style="66" customWidth="1"/>
    <col min="2055" max="2303" width="9.140625" style="66"/>
    <col min="2304" max="2304" width="45.85546875" style="66" customWidth="1"/>
    <col min="2305" max="2305" width="6.42578125" style="66" customWidth="1"/>
    <col min="2306" max="2307" width="9.140625" style="66"/>
    <col min="2308" max="2308" width="2" style="66" customWidth="1"/>
    <col min="2309" max="2309" width="50" style="66" customWidth="1"/>
    <col min="2310" max="2310" width="6.28515625" style="66" customWidth="1"/>
    <col min="2311" max="2559" width="9.140625" style="66"/>
    <col min="2560" max="2560" width="45.85546875" style="66" customWidth="1"/>
    <col min="2561" max="2561" width="6.42578125" style="66" customWidth="1"/>
    <col min="2562" max="2563" width="9.140625" style="66"/>
    <col min="2564" max="2564" width="2" style="66" customWidth="1"/>
    <col min="2565" max="2565" width="50" style="66" customWidth="1"/>
    <col min="2566" max="2566" width="6.28515625" style="66" customWidth="1"/>
    <col min="2567" max="2815" width="9.140625" style="66"/>
    <col min="2816" max="2816" width="45.85546875" style="66" customWidth="1"/>
    <col min="2817" max="2817" width="6.42578125" style="66" customWidth="1"/>
    <col min="2818" max="2819" width="9.140625" style="66"/>
    <col min="2820" max="2820" width="2" style="66" customWidth="1"/>
    <col min="2821" max="2821" width="50" style="66" customWidth="1"/>
    <col min="2822" max="2822" width="6.28515625" style="66" customWidth="1"/>
    <col min="2823" max="3071" width="9.140625" style="66"/>
    <col min="3072" max="3072" width="45.85546875" style="66" customWidth="1"/>
    <col min="3073" max="3073" width="6.42578125" style="66" customWidth="1"/>
    <col min="3074" max="3075" width="9.140625" style="66"/>
    <col min="3076" max="3076" width="2" style="66" customWidth="1"/>
    <col min="3077" max="3077" width="50" style="66" customWidth="1"/>
    <col min="3078" max="3078" width="6.28515625" style="66" customWidth="1"/>
    <col min="3079" max="3327" width="9.140625" style="66"/>
    <col min="3328" max="3328" width="45.85546875" style="66" customWidth="1"/>
    <col min="3329" max="3329" width="6.42578125" style="66" customWidth="1"/>
    <col min="3330" max="3331" width="9.140625" style="66"/>
    <col min="3332" max="3332" width="2" style="66" customWidth="1"/>
    <col min="3333" max="3333" width="50" style="66" customWidth="1"/>
    <col min="3334" max="3334" width="6.28515625" style="66" customWidth="1"/>
    <col min="3335" max="3583" width="9.140625" style="66"/>
    <col min="3584" max="3584" width="45.85546875" style="66" customWidth="1"/>
    <col min="3585" max="3585" width="6.42578125" style="66" customWidth="1"/>
    <col min="3586" max="3587" width="9.140625" style="66"/>
    <col min="3588" max="3588" width="2" style="66" customWidth="1"/>
    <col min="3589" max="3589" width="50" style="66" customWidth="1"/>
    <col min="3590" max="3590" width="6.28515625" style="66" customWidth="1"/>
    <col min="3591" max="3839" width="9.140625" style="66"/>
    <col min="3840" max="3840" width="45.85546875" style="66" customWidth="1"/>
    <col min="3841" max="3841" width="6.42578125" style="66" customWidth="1"/>
    <col min="3842" max="3843" width="9.140625" style="66"/>
    <col min="3844" max="3844" width="2" style="66" customWidth="1"/>
    <col min="3845" max="3845" width="50" style="66" customWidth="1"/>
    <col min="3846" max="3846" width="6.28515625" style="66" customWidth="1"/>
    <col min="3847" max="4095" width="9.140625" style="66"/>
    <col min="4096" max="4096" width="45.85546875" style="66" customWidth="1"/>
    <col min="4097" max="4097" width="6.42578125" style="66" customWidth="1"/>
    <col min="4098" max="4099" width="9.140625" style="66"/>
    <col min="4100" max="4100" width="2" style="66" customWidth="1"/>
    <col min="4101" max="4101" width="50" style="66" customWidth="1"/>
    <col min="4102" max="4102" width="6.28515625" style="66" customWidth="1"/>
    <col min="4103" max="4351" width="9.140625" style="66"/>
    <col min="4352" max="4352" width="45.85546875" style="66" customWidth="1"/>
    <col min="4353" max="4353" width="6.42578125" style="66" customWidth="1"/>
    <col min="4354" max="4355" width="9.140625" style="66"/>
    <col min="4356" max="4356" width="2" style="66" customWidth="1"/>
    <col min="4357" max="4357" width="50" style="66" customWidth="1"/>
    <col min="4358" max="4358" width="6.28515625" style="66" customWidth="1"/>
    <col min="4359" max="4607" width="9.140625" style="66"/>
    <col min="4608" max="4608" width="45.85546875" style="66" customWidth="1"/>
    <col min="4609" max="4609" width="6.42578125" style="66" customWidth="1"/>
    <col min="4610" max="4611" width="9.140625" style="66"/>
    <col min="4612" max="4612" width="2" style="66" customWidth="1"/>
    <col min="4613" max="4613" width="50" style="66" customWidth="1"/>
    <col min="4614" max="4614" width="6.28515625" style="66" customWidth="1"/>
    <col min="4615" max="4863" width="9.140625" style="66"/>
    <col min="4864" max="4864" width="45.85546875" style="66" customWidth="1"/>
    <col min="4865" max="4865" width="6.42578125" style="66" customWidth="1"/>
    <col min="4866" max="4867" width="9.140625" style="66"/>
    <col min="4868" max="4868" width="2" style="66" customWidth="1"/>
    <col min="4869" max="4869" width="50" style="66" customWidth="1"/>
    <col min="4870" max="4870" width="6.28515625" style="66" customWidth="1"/>
    <col min="4871" max="5119" width="9.140625" style="66"/>
    <col min="5120" max="5120" width="45.85546875" style="66" customWidth="1"/>
    <col min="5121" max="5121" width="6.42578125" style="66" customWidth="1"/>
    <col min="5122" max="5123" width="9.140625" style="66"/>
    <col min="5124" max="5124" width="2" style="66" customWidth="1"/>
    <col min="5125" max="5125" width="50" style="66" customWidth="1"/>
    <col min="5126" max="5126" width="6.28515625" style="66" customWidth="1"/>
    <col min="5127" max="5375" width="9.140625" style="66"/>
    <col min="5376" max="5376" width="45.85546875" style="66" customWidth="1"/>
    <col min="5377" max="5377" width="6.42578125" style="66" customWidth="1"/>
    <col min="5378" max="5379" width="9.140625" style="66"/>
    <col min="5380" max="5380" width="2" style="66" customWidth="1"/>
    <col min="5381" max="5381" width="50" style="66" customWidth="1"/>
    <col min="5382" max="5382" width="6.28515625" style="66" customWidth="1"/>
    <col min="5383" max="5631" width="9.140625" style="66"/>
    <col min="5632" max="5632" width="45.85546875" style="66" customWidth="1"/>
    <col min="5633" max="5633" width="6.42578125" style="66" customWidth="1"/>
    <col min="5634" max="5635" width="9.140625" style="66"/>
    <col min="5636" max="5636" width="2" style="66" customWidth="1"/>
    <col min="5637" max="5637" width="50" style="66" customWidth="1"/>
    <col min="5638" max="5638" width="6.28515625" style="66" customWidth="1"/>
    <col min="5639" max="5887" width="9.140625" style="66"/>
    <col min="5888" max="5888" width="45.85546875" style="66" customWidth="1"/>
    <col min="5889" max="5889" width="6.42578125" style="66" customWidth="1"/>
    <col min="5890" max="5891" width="9.140625" style="66"/>
    <col min="5892" max="5892" width="2" style="66" customWidth="1"/>
    <col min="5893" max="5893" width="50" style="66" customWidth="1"/>
    <col min="5894" max="5894" width="6.28515625" style="66" customWidth="1"/>
    <col min="5895" max="6143" width="9.140625" style="66"/>
    <col min="6144" max="6144" width="45.85546875" style="66" customWidth="1"/>
    <col min="6145" max="6145" width="6.42578125" style="66" customWidth="1"/>
    <col min="6146" max="6147" width="9.140625" style="66"/>
    <col min="6148" max="6148" width="2" style="66" customWidth="1"/>
    <col min="6149" max="6149" width="50" style="66" customWidth="1"/>
    <col min="6150" max="6150" width="6.28515625" style="66" customWidth="1"/>
    <col min="6151" max="6399" width="9.140625" style="66"/>
    <col min="6400" max="6400" width="45.85546875" style="66" customWidth="1"/>
    <col min="6401" max="6401" width="6.42578125" style="66" customWidth="1"/>
    <col min="6402" max="6403" width="9.140625" style="66"/>
    <col min="6404" max="6404" width="2" style="66" customWidth="1"/>
    <col min="6405" max="6405" width="50" style="66" customWidth="1"/>
    <col min="6406" max="6406" width="6.28515625" style="66" customWidth="1"/>
    <col min="6407" max="6655" width="9.140625" style="66"/>
    <col min="6656" max="6656" width="45.85546875" style="66" customWidth="1"/>
    <col min="6657" max="6657" width="6.42578125" style="66" customWidth="1"/>
    <col min="6658" max="6659" width="9.140625" style="66"/>
    <col min="6660" max="6660" width="2" style="66" customWidth="1"/>
    <col min="6661" max="6661" width="50" style="66" customWidth="1"/>
    <col min="6662" max="6662" width="6.28515625" style="66" customWidth="1"/>
    <col min="6663" max="6911" width="9.140625" style="66"/>
    <col min="6912" max="6912" width="45.85546875" style="66" customWidth="1"/>
    <col min="6913" max="6913" width="6.42578125" style="66" customWidth="1"/>
    <col min="6914" max="6915" width="9.140625" style="66"/>
    <col min="6916" max="6916" width="2" style="66" customWidth="1"/>
    <col min="6917" max="6917" width="50" style="66" customWidth="1"/>
    <col min="6918" max="6918" width="6.28515625" style="66" customWidth="1"/>
    <col min="6919" max="7167" width="9.140625" style="66"/>
    <col min="7168" max="7168" width="45.85546875" style="66" customWidth="1"/>
    <col min="7169" max="7169" width="6.42578125" style="66" customWidth="1"/>
    <col min="7170" max="7171" width="9.140625" style="66"/>
    <col min="7172" max="7172" width="2" style="66" customWidth="1"/>
    <col min="7173" max="7173" width="50" style="66" customWidth="1"/>
    <col min="7174" max="7174" width="6.28515625" style="66" customWidth="1"/>
    <col min="7175" max="7423" width="9.140625" style="66"/>
    <col min="7424" max="7424" width="45.85546875" style="66" customWidth="1"/>
    <col min="7425" max="7425" width="6.42578125" style="66" customWidth="1"/>
    <col min="7426" max="7427" width="9.140625" style="66"/>
    <col min="7428" max="7428" width="2" style="66" customWidth="1"/>
    <col min="7429" max="7429" width="50" style="66" customWidth="1"/>
    <col min="7430" max="7430" width="6.28515625" style="66" customWidth="1"/>
    <col min="7431" max="7679" width="9.140625" style="66"/>
    <col min="7680" max="7680" width="45.85546875" style="66" customWidth="1"/>
    <col min="7681" max="7681" width="6.42578125" style="66" customWidth="1"/>
    <col min="7682" max="7683" width="9.140625" style="66"/>
    <col min="7684" max="7684" width="2" style="66" customWidth="1"/>
    <col min="7685" max="7685" width="50" style="66" customWidth="1"/>
    <col min="7686" max="7686" width="6.28515625" style="66" customWidth="1"/>
    <col min="7687" max="7935" width="9.140625" style="66"/>
    <col min="7936" max="7936" width="45.85546875" style="66" customWidth="1"/>
    <col min="7937" max="7937" width="6.42578125" style="66" customWidth="1"/>
    <col min="7938" max="7939" width="9.140625" style="66"/>
    <col min="7940" max="7940" width="2" style="66" customWidth="1"/>
    <col min="7941" max="7941" width="50" style="66" customWidth="1"/>
    <col min="7942" max="7942" width="6.28515625" style="66" customWidth="1"/>
    <col min="7943" max="8191" width="9.140625" style="66"/>
    <col min="8192" max="8192" width="45.85546875" style="66" customWidth="1"/>
    <col min="8193" max="8193" width="6.42578125" style="66" customWidth="1"/>
    <col min="8194" max="8195" width="9.140625" style="66"/>
    <col min="8196" max="8196" width="2" style="66" customWidth="1"/>
    <col min="8197" max="8197" width="50" style="66" customWidth="1"/>
    <col min="8198" max="8198" width="6.28515625" style="66" customWidth="1"/>
    <col min="8199" max="8447" width="9.140625" style="66"/>
    <col min="8448" max="8448" width="45.85546875" style="66" customWidth="1"/>
    <col min="8449" max="8449" width="6.42578125" style="66" customWidth="1"/>
    <col min="8450" max="8451" width="9.140625" style="66"/>
    <col min="8452" max="8452" width="2" style="66" customWidth="1"/>
    <col min="8453" max="8453" width="50" style="66" customWidth="1"/>
    <col min="8454" max="8454" width="6.28515625" style="66" customWidth="1"/>
    <col min="8455" max="8703" width="9.140625" style="66"/>
    <col min="8704" max="8704" width="45.85546875" style="66" customWidth="1"/>
    <col min="8705" max="8705" width="6.42578125" style="66" customWidth="1"/>
    <col min="8706" max="8707" width="9.140625" style="66"/>
    <col min="8708" max="8708" width="2" style="66" customWidth="1"/>
    <col min="8709" max="8709" width="50" style="66" customWidth="1"/>
    <col min="8710" max="8710" width="6.28515625" style="66" customWidth="1"/>
    <col min="8711" max="8959" width="9.140625" style="66"/>
    <col min="8960" max="8960" width="45.85546875" style="66" customWidth="1"/>
    <col min="8961" max="8961" width="6.42578125" style="66" customWidth="1"/>
    <col min="8962" max="8963" width="9.140625" style="66"/>
    <col min="8964" max="8964" width="2" style="66" customWidth="1"/>
    <col min="8965" max="8965" width="50" style="66" customWidth="1"/>
    <col min="8966" max="8966" width="6.28515625" style="66" customWidth="1"/>
    <col min="8967" max="9215" width="9.140625" style="66"/>
    <col min="9216" max="9216" width="45.85546875" style="66" customWidth="1"/>
    <col min="9217" max="9217" width="6.42578125" style="66" customWidth="1"/>
    <col min="9218" max="9219" width="9.140625" style="66"/>
    <col min="9220" max="9220" width="2" style="66" customWidth="1"/>
    <col min="9221" max="9221" width="50" style="66" customWidth="1"/>
    <col min="9222" max="9222" width="6.28515625" style="66" customWidth="1"/>
    <col min="9223" max="9471" width="9.140625" style="66"/>
    <col min="9472" max="9472" width="45.85546875" style="66" customWidth="1"/>
    <col min="9473" max="9473" width="6.42578125" style="66" customWidth="1"/>
    <col min="9474" max="9475" width="9.140625" style="66"/>
    <col min="9476" max="9476" width="2" style="66" customWidth="1"/>
    <col min="9477" max="9477" width="50" style="66" customWidth="1"/>
    <col min="9478" max="9478" width="6.28515625" style="66" customWidth="1"/>
    <col min="9479" max="9727" width="9.140625" style="66"/>
    <col min="9728" max="9728" width="45.85546875" style="66" customWidth="1"/>
    <col min="9729" max="9729" width="6.42578125" style="66" customWidth="1"/>
    <col min="9730" max="9731" width="9.140625" style="66"/>
    <col min="9732" max="9732" width="2" style="66" customWidth="1"/>
    <col min="9733" max="9733" width="50" style="66" customWidth="1"/>
    <col min="9734" max="9734" width="6.28515625" style="66" customWidth="1"/>
    <col min="9735" max="9983" width="9.140625" style="66"/>
    <col min="9984" max="9984" width="45.85546875" style="66" customWidth="1"/>
    <col min="9985" max="9985" width="6.42578125" style="66" customWidth="1"/>
    <col min="9986" max="9987" width="9.140625" style="66"/>
    <col min="9988" max="9988" width="2" style="66" customWidth="1"/>
    <col min="9989" max="9989" width="50" style="66" customWidth="1"/>
    <col min="9990" max="9990" width="6.28515625" style="66" customWidth="1"/>
    <col min="9991" max="10239" width="9.140625" style="66"/>
    <col min="10240" max="10240" width="45.85546875" style="66" customWidth="1"/>
    <col min="10241" max="10241" width="6.42578125" style="66" customWidth="1"/>
    <col min="10242" max="10243" width="9.140625" style="66"/>
    <col min="10244" max="10244" width="2" style="66" customWidth="1"/>
    <col min="10245" max="10245" width="50" style="66" customWidth="1"/>
    <col min="10246" max="10246" width="6.28515625" style="66" customWidth="1"/>
    <col min="10247" max="10495" width="9.140625" style="66"/>
    <col min="10496" max="10496" width="45.85546875" style="66" customWidth="1"/>
    <col min="10497" max="10497" width="6.42578125" style="66" customWidth="1"/>
    <col min="10498" max="10499" width="9.140625" style="66"/>
    <col min="10500" max="10500" width="2" style="66" customWidth="1"/>
    <col min="10501" max="10501" width="50" style="66" customWidth="1"/>
    <col min="10502" max="10502" width="6.28515625" style="66" customWidth="1"/>
    <col min="10503" max="10751" width="9.140625" style="66"/>
    <col min="10752" max="10752" width="45.85546875" style="66" customWidth="1"/>
    <col min="10753" max="10753" width="6.42578125" style="66" customWidth="1"/>
    <col min="10754" max="10755" width="9.140625" style="66"/>
    <col min="10756" max="10756" width="2" style="66" customWidth="1"/>
    <col min="10757" max="10757" width="50" style="66" customWidth="1"/>
    <col min="10758" max="10758" width="6.28515625" style="66" customWidth="1"/>
    <col min="10759" max="11007" width="9.140625" style="66"/>
    <col min="11008" max="11008" width="45.85546875" style="66" customWidth="1"/>
    <col min="11009" max="11009" width="6.42578125" style="66" customWidth="1"/>
    <col min="11010" max="11011" width="9.140625" style="66"/>
    <col min="11012" max="11012" width="2" style="66" customWidth="1"/>
    <col min="11013" max="11013" width="50" style="66" customWidth="1"/>
    <col min="11014" max="11014" width="6.28515625" style="66" customWidth="1"/>
    <col min="11015" max="11263" width="9.140625" style="66"/>
    <col min="11264" max="11264" width="45.85546875" style="66" customWidth="1"/>
    <col min="11265" max="11265" width="6.42578125" style="66" customWidth="1"/>
    <col min="11266" max="11267" width="9.140625" style="66"/>
    <col min="11268" max="11268" width="2" style="66" customWidth="1"/>
    <col min="11269" max="11269" width="50" style="66" customWidth="1"/>
    <col min="11270" max="11270" width="6.28515625" style="66" customWidth="1"/>
    <col min="11271" max="11519" width="9.140625" style="66"/>
    <col min="11520" max="11520" width="45.85546875" style="66" customWidth="1"/>
    <col min="11521" max="11521" width="6.42578125" style="66" customWidth="1"/>
    <col min="11522" max="11523" width="9.140625" style="66"/>
    <col min="11524" max="11524" width="2" style="66" customWidth="1"/>
    <col min="11525" max="11525" width="50" style="66" customWidth="1"/>
    <col min="11526" max="11526" width="6.28515625" style="66" customWidth="1"/>
    <col min="11527" max="11775" width="9.140625" style="66"/>
    <col min="11776" max="11776" width="45.85546875" style="66" customWidth="1"/>
    <col min="11777" max="11777" width="6.42578125" style="66" customWidth="1"/>
    <col min="11778" max="11779" width="9.140625" style="66"/>
    <col min="11780" max="11780" width="2" style="66" customWidth="1"/>
    <col min="11781" max="11781" width="50" style="66" customWidth="1"/>
    <col min="11782" max="11782" width="6.28515625" style="66" customWidth="1"/>
    <col min="11783" max="12031" width="9.140625" style="66"/>
    <col min="12032" max="12032" width="45.85546875" style="66" customWidth="1"/>
    <col min="12033" max="12033" width="6.42578125" style="66" customWidth="1"/>
    <col min="12034" max="12035" width="9.140625" style="66"/>
    <col min="12036" max="12036" width="2" style="66" customWidth="1"/>
    <col min="12037" max="12037" width="50" style="66" customWidth="1"/>
    <col min="12038" max="12038" width="6.28515625" style="66" customWidth="1"/>
    <col min="12039" max="12287" width="9.140625" style="66"/>
    <col min="12288" max="12288" width="45.85546875" style="66" customWidth="1"/>
    <col min="12289" max="12289" width="6.42578125" style="66" customWidth="1"/>
    <col min="12290" max="12291" width="9.140625" style="66"/>
    <col min="12292" max="12292" width="2" style="66" customWidth="1"/>
    <col min="12293" max="12293" width="50" style="66" customWidth="1"/>
    <col min="12294" max="12294" width="6.28515625" style="66" customWidth="1"/>
    <col min="12295" max="12543" width="9.140625" style="66"/>
    <col min="12544" max="12544" width="45.85546875" style="66" customWidth="1"/>
    <col min="12545" max="12545" width="6.42578125" style="66" customWidth="1"/>
    <col min="12546" max="12547" width="9.140625" style="66"/>
    <col min="12548" max="12548" width="2" style="66" customWidth="1"/>
    <col min="12549" max="12549" width="50" style="66" customWidth="1"/>
    <col min="12550" max="12550" width="6.28515625" style="66" customWidth="1"/>
    <col min="12551" max="12799" width="9.140625" style="66"/>
    <col min="12800" max="12800" width="45.85546875" style="66" customWidth="1"/>
    <col min="12801" max="12801" width="6.42578125" style="66" customWidth="1"/>
    <col min="12802" max="12803" width="9.140625" style="66"/>
    <col min="12804" max="12804" width="2" style="66" customWidth="1"/>
    <col min="12805" max="12805" width="50" style="66" customWidth="1"/>
    <col min="12806" max="12806" width="6.28515625" style="66" customWidth="1"/>
    <col min="12807" max="13055" width="9.140625" style="66"/>
    <col min="13056" max="13056" width="45.85546875" style="66" customWidth="1"/>
    <col min="13057" max="13057" width="6.42578125" style="66" customWidth="1"/>
    <col min="13058" max="13059" width="9.140625" style="66"/>
    <col min="13060" max="13060" width="2" style="66" customWidth="1"/>
    <col min="13061" max="13061" width="50" style="66" customWidth="1"/>
    <col min="13062" max="13062" width="6.28515625" style="66" customWidth="1"/>
    <col min="13063" max="13311" width="9.140625" style="66"/>
    <col min="13312" max="13312" width="45.85546875" style="66" customWidth="1"/>
    <col min="13313" max="13313" width="6.42578125" style="66" customWidth="1"/>
    <col min="13314" max="13315" width="9.140625" style="66"/>
    <col min="13316" max="13316" width="2" style="66" customWidth="1"/>
    <col min="13317" max="13317" width="50" style="66" customWidth="1"/>
    <col min="13318" max="13318" width="6.28515625" style="66" customWidth="1"/>
    <col min="13319" max="13567" width="9.140625" style="66"/>
    <col min="13568" max="13568" width="45.85546875" style="66" customWidth="1"/>
    <col min="13569" max="13569" width="6.42578125" style="66" customWidth="1"/>
    <col min="13570" max="13571" width="9.140625" style="66"/>
    <col min="13572" max="13572" width="2" style="66" customWidth="1"/>
    <col min="13573" max="13573" width="50" style="66" customWidth="1"/>
    <col min="13574" max="13574" width="6.28515625" style="66" customWidth="1"/>
    <col min="13575" max="13823" width="9.140625" style="66"/>
    <col min="13824" max="13824" width="45.85546875" style="66" customWidth="1"/>
    <col min="13825" max="13825" width="6.42578125" style="66" customWidth="1"/>
    <col min="13826" max="13827" width="9.140625" style="66"/>
    <col min="13828" max="13828" width="2" style="66" customWidth="1"/>
    <col min="13829" max="13829" width="50" style="66" customWidth="1"/>
    <col min="13830" max="13830" width="6.28515625" style="66" customWidth="1"/>
    <col min="13831" max="14079" width="9.140625" style="66"/>
    <col min="14080" max="14080" width="45.85546875" style="66" customWidth="1"/>
    <col min="14081" max="14081" width="6.42578125" style="66" customWidth="1"/>
    <col min="14082" max="14083" width="9.140625" style="66"/>
    <col min="14084" max="14084" width="2" style="66" customWidth="1"/>
    <col min="14085" max="14085" width="50" style="66" customWidth="1"/>
    <col min="14086" max="14086" width="6.28515625" style="66" customWidth="1"/>
    <col min="14087" max="14335" width="9.140625" style="66"/>
    <col min="14336" max="14336" width="45.85546875" style="66" customWidth="1"/>
    <col min="14337" max="14337" width="6.42578125" style="66" customWidth="1"/>
    <col min="14338" max="14339" width="9.140625" style="66"/>
    <col min="14340" max="14340" width="2" style="66" customWidth="1"/>
    <col min="14341" max="14341" width="50" style="66" customWidth="1"/>
    <col min="14342" max="14342" width="6.28515625" style="66" customWidth="1"/>
    <col min="14343" max="14591" width="9.140625" style="66"/>
    <col min="14592" max="14592" width="45.85546875" style="66" customWidth="1"/>
    <col min="14593" max="14593" width="6.42578125" style="66" customWidth="1"/>
    <col min="14594" max="14595" width="9.140625" style="66"/>
    <col min="14596" max="14596" width="2" style="66" customWidth="1"/>
    <col min="14597" max="14597" width="50" style="66" customWidth="1"/>
    <col min="14598" max="14598" width="6.28515625" style="66" customWidth="1"/>
    <col min="14599" max="14847" width="9.140625" style="66"/>
    <col min="14848" max="14848" width="45.85546875" style="66" customWidth="1"/>
    <col min="14849" max="14849" width="6.42578125" style="66" customWidth="1"/>
    <col min="14850" max="14851" width="9.140625" style="66"/>
    <col min="14852" max="14852" width="2" style="66" customWidth="1"/>
    <col min="14853" max="14853" width="50" style="66" customWidth="1"/>
    <col min="14854" max="14854" width="6.28515625" style="66" customWidth="1"/>
    <col min="14855" max="15103" width="9.140625" style="66"/>
    <col min="15104" max="15104" width="45.85546875" style="66" customWidth="1"/>
    <col min="15105" max="15105" width="6.42578125" style="66" customWidth="1"/>
    <col min="15106" max="15107" width="9.140625" style="66"/>
    <col min="15108" max="15108" width="2" style="66" customWidth="1"/>
    <col min="15109" max="15109" width="50" style="66" customWidth="1"/>
    <col min="15110" max="15110" width="6.28515625" style="66" customWidth="1"/>
    <col min="15111" max="15359" width="9.140625" style="66"/>
    <col min="15360" max="15360" width="45.85546875" style="66" customWidth="1"/>
    <col min="15361" max="15361" width="6.42578125" style="66" customWidth="1"/>
    <col min="15362" max="15363" width="9.140625" style="66"/>
    <col min="15364" max="15364" width="2" style="66" customWidth="1"/>
    <col min="15365" max="15365" width="50" style="66" customWidth="1"/>
    <col min="15366" max="15366" width="6.28515625" style="66" customWidth="1"/>
    <col min="15367" max="15615" width="9.140625" style="66"/>
    <col min="15616" max="15616" width="45.85546875" style="66" customWidth="1"/>
    <col min="15617" max="15617" width="6.42578125" style="66" customWidth="1"/>
    <col min="15618" max="15619" width="9.140625" style="66"/>
    <col min="15620" max="15620" width="2" style="66" customWidth="1"/>
    <col min="15621" max="15621" width="50" style="66" customWidth="1"/>
    <col min="15622" max="15622" width="6.28515625" style="66" customWidth="1"/>
    <col min="15623" max="15871" width="9.140625" style="66"/>
    <col min="15872" max="15872" width="45.85546875" style="66" customWidth="1"/>
    <col min="15873" max="15873" width="6.42578125" style="66" customWidth="1"/>
    <col min="15874" max="15875" width="9.140625" style="66"/>
    <col min="15876" max="15876" width="2" style="66" customWidth="1"/>
    <col min="15877" max="15877" width="50" style="66" customWidth="1"/>
    <col min="15878" max="15878" width="6.28515625" style="66" customWidth="1"/>
    <col min="15879" max="16127" width="9.140625" style="66"/>
    <col min="16128" max="16128" width="45.85546875" style="66" customWidth="1"/>
    <col min="16129" max="16129" width="6.42578125" style="66" customWidth="1"/>
    <col min="16130" max="16131" width="9.140625" style="66"/>
    <col min="16132" max="16132" width="2" style="66" customWidth="1"/>
    <col min="16133" max="16133" width="50" style="66" customWidth="1"/>
    <col min="16134" max="16134" width="6.28515625" style="66" customWidth="1"/>
    <col min="16135" max="16384" width="9.140625" style="66"/>
  </cols>
  <sheetData>
    <row r="1" spans="1:10">
      <c r="A1" s="555" t="s">
        <v>276</v>
      </c>
      <c r="B1" s="555"/>
      <c r="C1" s="555"/>
      <c r="D1" s="555"/>
      <c r="E1" s="331"/>
      <c r="F1" s="331"/>
      <c r="G1" s="331"/>
      <c r="H1" s="331"/>
    </row>
    <row r="2" spans="1:10" ht="15.75">
      <c r="A2" s="556" t="s">
        <v>66</v>
      </c>
      <c r="B2" s="556"/>
      <c r="C2" s="556"/>
      <c r="D2" s="556"/>
      <c r="E2" s="254"/>
      <c r="F2" s="254"/>
      <c r="G2" s="254"/>
      <c r="H2" s="254"/>
    </row>
    <row r="3" spans="1:10" s="26" customFormat="1" ht="15" customHeight="1">
      <c r="A3" s="513" t="str">
        <f>"на "&amp;'обща информация'!G8&amp;", гр. "&amp;'обща информация'!G9</f>
        <v>на "ВОДОСНАБДЯВАНЕ И КАНАЛИЗАЦИЯ" ЕООД, гр. ХАСКОВО</v>
      </c>
      <c r="B3" s="513"/>
      <c r="C3" s="513"/>
      <c r="D3" s="513"/>
      <c r="E3" s="67"/>
      <c r="F3" s="67"/>
      <c r="G3" s="67"/>
      <c r="H3" s="67"/>
      <c r="I3" s="67"/>
      <c r="J3" s="67"/>
    </row>
    <row r="4" spans="1:10" s="26" customFormat="1" ht="15" customHeight="1">
      <c r="A4" s="513" t="str">
        <f>"ЕИК по БУЛСТАТ: " &amp;'обща информация'!G10</f>
        <v>ЕИК по БУЛСТАТ: 126004284</v>
      </c>
      <c r="B4" s="513"/>
      <c r="C4" s="513"/>
      <c r="D4" s="513"/>
      <c r="E4" s="67"/>
      <c r="F4" s="67"/>
      <c r="G4" s="67"/>
      <c r="H4" s="67"/>
      <c r="I4" s="67"/>
      <c r="J4" s="67"/>
    </row>
    <row r="5" spans="1:10" s="26" customFormat="1" ht="15" customHeight="1">
      <c r="A5" s="580" t="s">
        <v>589</v>
      </c>
      <c r="B5" s="580"/>
      <c r="C5" s="580"/>
      <c r="D5" s="580"/>
      <c r="E5" s="67"/>
      <c r="F5" s="67"/>
      <c r="G5" s="67"/>
      <c r="H5" s="67"/>
      <c r="I5" s="67"/>
      <c r="J5" s="67"/>
    </row>
    <row r="6" spans="1:10" s="26" customFormat="1" ht="15" customHeight="1" thickBot="1">
      <c r="A6" s="313"/>
      <c r="B6" s="313"/>
      <c r="C6" s="313"/>
      <c r="D6" s="313"/>
      <c r="E6" s="67"/>
      <c r="F6" s="67"/>
      <c r="G6" s="67"/>
      <c r="H6" s="67"/>
      <c r="I6" s="67"/>
      <c r="J6" s="67"/>
    </row>
    <row r="7" spans="1:10" s="26" customFormat="1" ht="15" customHeight="1">
      <c r="A7" s="577" t="s">
        <v>67</v>
      </c>
      <c r="B7" s="572" t="s">
        <v>38</v>
      </c>
      <c r="C7" s="575" t="s">
        <v>401</v>
      </c>
      <c r="D7" s="576"/>
      <c r="E7" s="313"/>
      <c r="F7" s="313"/>
      <c r="G7" s="313"/>
      <c r="H7" s="313"/>
      <c r="I7" s="67"/>
      <c r="J7" s="67"/>
    </row>
    <row r="8" spans="1:10" s="26" customFormat="1" ht="15" customHeight="1">
      <c r="A8" s="578"/>
      <c r="B8" s="573"/>
      <c r="C8" s="329" t="s">
        <v>541</v>
      </c>
      <c r="D8" s="330" t="s">
        <v>542</v>
      </c>
      <c r="E8" s="313"/>
      <c r="F8" s="313"/>
      <c r="G8" s="313"/>
      <c r="H8" s="313"/>
      <c r="I8" s="67"/>
      <c r="J8" s="67"/>
    </row>
    <row r="9" spans="1:10" s="26" customFormat="1" ht="26.25" thickBot="1">
      <c r="A9" s="579"/>
      <c r="B9" s="574"/>
      <c r="C9" s="368" t="s">
        <v>587</v>
      </c>
      <c r="D9" s="369" t="s">
        <v>588</v>
      </c>
      <c r="E9" s="313"/>
      <c r="F9" s="313"/>
      <c r="G9" s="313"/>
      <c r="H9" s="313"/>
      <c r="I9" s="67"/>
      <c r="J9" s="67"/>
    </row>
    <row r="10" spans="1:10" s="26" customFormat="1" ht="15" customHeight="1">
      <c r="A10" s="332" t="s">
        <v>69</v>
      </c>
      <c r="B10" s="281"/>
      <c r="C10" s="466"/>
      <c r="D10" s="467"/>
      <c r="E10" s="313"/>
      <c r="F10" s="313"/>
      <c r="G10" s="313"/>
      <c r="H10" s="313"/>
      <c r="I10" s="67"/>
      <c r="J10" s="67"/>
    </row>
    <row r="11" spans="1:10" s="26" customFormat="1" ht="15" customHeight="1">
      <c r="A11" s="333" t="s">
        <v>402</v>
      </c>
      <c r="B11" s="282"/>
      <c r="C11" s="468"/>
      <c r="D11" s="469"/>
      <c r="E11" s="313"/>
      <c r="F11" s="313"/>
      <c r="G11" s="313"/>
      <c r="H11" s="313"/>
      <c r="I11" s="67"/>
      <c r="J11" s="67"/>
    </row>
    <row r="12" spans="1:10" s="26" customFormat="1" ht="15" customHeight="1">
      <c r="A12" s="334" t="s">
        <v>403</v>
      </c>
      <c r="B12" s="335">
        <v>10100</v>
      </c>
      <c r="C12" s="470"/>
      <c r="D12" s="471"/>
      <c r="E12" s="313"/>
      <c r="F12" s="313"/>
      <c r="G12" s="313"/>
      <c r="H12" s="313"/>
      <c r="I12" s="67"/>
      <c r="J12" s="67"/>
    </row>
    <row r="13" spans="1:10" s="26" customFormat="1" ht="15" customHeight="1">
      <c r="A13" s="334" t="s">
        <v>404</v>
      </c>
      <c r="B13" s="335">
        <v>10200</v>
      </c>
      <c r="C13" s="472">
        <f>SUM(C14:C15)</f>
        <v>1828</v>
      </c>
      <c r="D13" s="473">
        <f>SUM(D14:D15)</f>
        <v>1784</v>
      </c>
      <c r="E13" s="313"/>
      <c r="F13" s="313"/>
      <c r="G13" s="313"/>
      <c r="H13" s="313"/>
      <c r="I13" s="67"/>
      <c r="J13" s="67"/>
    </row>
    <row r="14" spans="1:10" s="26" customFormat="1" ht="15" customHeight="1">
      <c r="A14" s="336" t="s">
        <v>344</v>
      </c>
      <c r="B14" s="335">
        <v>10210</v>
      </c>
      <c r="C14" s="470">
        <v>1589</v>
      </c>
      <c r="D14" s="471">
        <v>1574</v>
      </c>
      <c r="E14" s="313"/>
      <c r="F14" s="313"/>
      <c r="G14" s="313"/>
      <c r="H14" s="313"/>
      <c r="I14" s="67"/>
      <c r="J14" s="67"/>
    </row>
    <row r="15" spans="1:10" s="26" customFormat="1" ht="15" customHeight="1">
      <c r="A15" s="336" t="s">
        <v>405</v>
      </c>
      <c r="B15" s="335">
        <v>10220</v>
      </c>
      <c r="C15" s="470">
        <v>239</v>
      </c>
      <c r="D15" s="471">
        <v>210</v>
      </c>
      <c r="E15" s="313"/>
      <c r="F15" s="313"/>
      <c r="G15" s="313"/>
      <c r="H15" s="313"/>
      <c r="I15" s="67"/>
      <c r="J15" s="67"/>
    </row>
    <row r="16" spans="1:10" s="26" customFormat="1" ht="15" customHeight="1">
      <c r="A16" s="334" t="s">
        <v>406</v>
      </c>
      <c r="B16" s="335">
        <v>10300</v>
      </c>
      <c r="C16" s="472">
        <f>SUM(C18,C20)</f>
        <v>1704</v>
      </c>
      <c r="D16" s="474">
        <f>SUM(D18,D20)</f>
        <v>1635</v>
      </c>
      <c r="E16" s="313"/>
      <c r="F16" s="313"/>
      <c r="G16" s="313"/>
      <c r="H16" s="313"/>
      <c r="I16" s="67"/>
      <c r="J16" s="67"/>
    </row>
    <row r="17" spans="1:10" s="26" customFormat="1" ht="15" customHeight="1">
      <c r="A17" s="337" t="s">
        <v>337</v>
      </c>
      <c r="B17" s="282"/>
      <c r="C17" s="470"/>
      <c r="D17" s="471"/>
      <c r="E17" s="313"/>
      <c r="F17" s="313"/>
      <c r="G17" s="313"/>
      <c r="H17" s="313"/>
      <c r="I17" s="67"/>
      <c r="J17" s="67"/>
    </row>
    <row r="18" spans="1:10" s="26" customFormat="1" ht="15" customHeight="1">
      <c r="A18" s="337" t="s">
        <v>407</v>
      </c>
      <c r="B18" s="335">
        <v>10310</v>
      </c>
      <c r="C18" s="470">
        <v>1342</v>
      </c>
      <c r="D18" s="471">
        <v>1243</v>
      </c>
      <c r="E18" s="313"/>
      <c r="F18" s="313"/>
      <c r="G18" s="313"/>
      <c r="H18" s="313"/>
      <c r="I18" s="67"/>
      <c r="J18" s="67"/>
    </row>
    <row r="19" spans="1:10" s="26" customFormat="1" ht="15" customHeight="1">
      <c r="A19" s="337" t="s">
        <v>408</v>
      </c>
      <c r="B19" s="335">
        <v>10311</v>
      </c>
      <c r="C19" s="470"/>
      <c r="D19" s="471"/>
      <c r="E19" s="313"/>
      <c r="F19" s="313"/>
      <c r="G19" s="313"/>
      <c r="H19" s="313"/>
      <c r="I19" s="67"/>
      <c r="J19" s="67"/>
    </row>
    <row r="20" spans="1:10" s="26" customFormat="1" ht="15" customHeight="1">
      <c r="A20" s="337" t="s">
        <v>409</v>
      </c>
      <c r="B20" s="335">
        <v>10320</v>
      </c>
      <c r="C20" s="470">
        <v>362</v>
      </c>
      <c r="D20" s="471">
        <v>392</v>
      </c>
      <c r="E20" s="313"/>
      <c r="F20" s="313"/>
      <c r="G20" s="313"/>
      <c r="H20" s="313"/>
      <c r="I20" s="67"/>
      <c r="J20" s="67"/>
    </row>
    <row r="21" spans="1:10" s="26" customFormat="1" ht="15" customHeight="1">
      <c r="A21" s="337" t="s">
        <v>410</v>
      </c>
      <c r="B21" s="335">
        <v>10321</v>
      </c>
      <c r="C21" s="470"/>
      <c r="D21" s="471"/>
      <c r="E21" s="313"/>
      <c r="F21" s="313"/>
      <c r="G21" s="313"/>
      <c r="H21" s="313"/>
      <c r="I21" s="67"/>
      <c r="J21" s="67"/>
    </row>
    <row r="22" spans="1:10" s="26" customFormat="1" ht="15" customHeight="1">
      <c r="A22" s="334" t="s">
        <v>411</v>
      </c>
      <c r="B22" s="335">
        <v>10400</v>
      </c>
      <c r="C22" s="472">
        <f>SUM(C23,C26)</f>
        <v>74</v>
      </c>
      <c r="D22" s="474">
        <f>SUM(D23,D26)</f>
        <v>74</v>
      </c>
      <c r="E22" s="313"/>
      <c r="F22" s="313"/>
      <c r="G22" s="313"/>
      <c r="H22" s="313"/>
      <c r="I22" s="67"/>
      <c r="J22" s="67"/>
    </row>
    <row r="23" spans="1:10" s="26" customFormat="1" ht="24">
      <c r="A23" s="336" t="s">
        <v>412</v>
      </c>
      <c r="B23" s="335">
        <v>10410</v>
      </c>
      <c r="C23" s="472">
        <f>SUM(C24:C25)</f>
        <v>74</v>
      </c>
      <c r="D23" s="474">
        <f>SUM(D24:D25)</f>
        <v>74</v>
      </c>
      <c r="E23" s="313"/>
      <c r="F23" s="313"/>
      <c r="G23" s="313"/>
      <c r="H23" s="313"/>
      <c r="I23" s="67"/>
      <c r="J23" s="67"/>
    </row>
    <row r="24" spans="1:10" s="26" customFormat="1" ht="15" customHeight="1">
      <c r="A24" s="337" t="s">
        <v>413</v>
      </c>
      <c r="B24" s="335">
        <v>10411</v>
      </c>
      <c r="C24" s="470">
        <v>74</v>
      </c>
      <c r="D24" s="471">
        <v>74</v>
      </c>
      <c r="E24" s="313"/>
      <c r="F24" s="313"/>
      <c r="G24" s="313"/>
      <c r="H24" s="313"/>
      <c r="I24" s="67"/>
      <c r="J24" s="67"/>
    </row>
    <row r="25" spans="1:10" s="26" customFormat="1" ht="15" customHeight="1">
      <c r="A25" s="337" t="s">
        <v>414</v>
      </c>
      <c r="B25" s="335">
        <v>10412</v>
      </c>
      <c r="C25" s="470"/>
      <c r="D25" s="471"/>
      <c r="E25" s="313"/>
      <c r="F25" s="313"/>
      <c r="G25" s="313"/>
      <c r="H25" s="313"/>
      <c r="I25" s="67"/>
      <c r="J25" s="67"/>
    </row>
    <row r="26" spans="1:10" s="26" customFormat="1" ht="15" customHeight="1">
      <c r="A26" s="336" t="s">
        <v>415</v>
      </c>
      <c r="B26" s="335">
        <v>10420</v>
      </c>
      <c r="C26" s="470"/>
      <c r="D26" s="471"/>
      <c r="E26" s="313"/>
      <c r="F26" s="313"/>
      <c r="G26" s="313"/>
      <c r="H26" s="313"/>
      <c r="I26" s="67"/>
      <c r="J26" s="67"/>
    </row>
    <row r="27" spans="1:10" s="26" customFormat="1" ht="15" customHeight="1">
      <c r="A27" s="334" t="s">
        <v>416</v>
      </c>
      <c r="B27" s="335">
        <v>10500</v>
      </c>
      <c r="C27" s="470">
        <v>33</v>
      </c>
      <c r="D27" s="471">
        <v>52</v>
      </c>
      <c r="E27" s="313"/>
      <c r="F27" s="313"/>
      <c r="G27" s="313"/>
      <c r="H27" s="313"/>
      <c r="I27" s="67"/>
      <c r="J27" s="67"/>
    </row>
    <row r="28" spans="1:10" s="26" customFormat="1" ht="15" customHeight="1">
      <c r="A28" s="337" t="s">
        <v>337</v>
      </c>
      <c r="B28" s="282"/>
      <c r="C28" s="470"/>
      <c r="D28" s="471"/>
      <c r="E28" s="313"/>
      <c r="F28" s="313"/>
      <c r="G28" s="313"/>
      <c r="H28" s="313"/>
      <c r="I28" s="67"/>
      <c r="J28" s="67"/>
    </row>
    <row r="29" spans="1:10" s="26" customFormat="1" ht="15" customHeight="1">
      <c r="A29" s="337" t="s">
        <v>417</v>
      </c>
      <c r="B29" s="335">
        <v>10510</v>
      </c>
      <c r="C29" s="470">
        <v>24</v>
      </c>
      <c r="D29" s="471">
        <v>32</v>
      </c>
      <c r="E29" s="313"/>
      <c r="F29" s="313"/>
      <c r="G29" s="313"/>
      <c r="H29" s="313"/>
      <c r="I29" s="67"/>
      <c r="J29" s="67"/>
    </row>
    <row r="30" spans="1:10" s="26" customFormat="1" ht="15" customHeight="1">
      <c r="A30" s="337" t="s">
        <v>418</v>
      </c>
      <c r="B30" s="335">
        <v>10520</v>
      </c>
      <c r="C30" s="470">
        <v>9</v>
      </c>
      <c r="D30" s="471">
        <v>20</v>
      </c>
      <c r="E30" s="313"/>
      <c r="F30" s="313"/>
      <c r="G30" s="313"/>
      <c r="H30" s="313"/>
      <c r="I30" s="67"/>
      <c r="J30" s="67"/>
    </row>
    <row r="31" spans="1:10" s="26" customFormat="1" ht="15" customHeight="1">
      <c r="A31" s="333" t="s">
        <v>45</v>
      </c>
      <c r="B31" s="338">
        <v>10000</v>
      </c>
      <c r="C31" s="475">
        <f>C12+C13+C16+C22+C27</f>
        <v>3639</v>
      </c>
      <c r="D31" s="476">
        <f>D12+D13+D16+D22+D27</f>
        <v>3545</v>
      </c>
      <c r="E31" s="313"/>
      <c r="F31" s="313"/>
      <c r="G31" s="313"/>
      <c r="H31" s="313"/>
      <c r="I31" s="67"/>
      <c r="J31" s="67"/>
    </row>
    <row r="32" spans="1:10" s="26" customFormat="1" ht="15" customHeight="1">
      <c r="A32" s="333" t="s">
        <v>419</v>
      </c>
      <c r="B32" s="282"/>
      <c r="C32" s="468"/>
      <c r="D32" s="469"/>
      <c r="E32" s="313"/>
      <c r="F32" s="313"/>
      <c r="G32" s="313"/>
      <c r="H32" s="313"/>
      <c r="I32" s="67"/>
      <c r="J32" s="67"/>
    </row>
    <row r="33" spans="1:10" s="26" customFormat="1" ht="21" customHeight="1">
      <c r="A33" s="336" t="s">
        <v>420</v>
      </c>
      <c r="B33" s="335">
        <v>11100</v>
      </c>
      <c r="C33" s="470"/>
      <c r="D33" s="471"/>
      <c r="E33" s="313"/>
      <c r="F33" s="313"/>
      <c r="G33" s="313"/>
      <c r="H33" s="313"/>
      <c r="I33" s="67"/>
      <c r="J33" s="67"/>
    </row>
    <row r="34" spans="1:10" s="26" customFormat="1" ht="15" customHeight="1">
      <c r="A34" s="337" t="s">
        <v>421</v>
      </c>
      <c r="B34" s="335">
        <v>11110</v>
      </c>
      <c r="C34" s="470"/>
      <c r="D34" s="471"/>
      <c r="E34" s="313"/>
      <c r="F34" s="313"/>
      <c r="G34" s="313"/>
      <c r="H34" s="313"/>
      <c r="I34" s="67"/>
      <c r="J34" s="67"/>
    </row>
    <row r="35" spans="1:10" s="26" customFormat="1" ht="15" customHeight="1">
      <c r="A35" s="334" t="s">
        <v>422</v>
      </c>
      <c r="B35" s="335">
        <v>11200</v>
      </c>
      <c r="C35" s="470">
        <v>33</v>
      </c>
      <c r="D35" s="471">
        <v>18</v>
      </c>
      <c r="E35" s="313"/>
      <c r="F35" s="313"/>
      <c r="G35" s="313"/>
      <c r="H35" s="313"/>
      <c r="I35" s="67"/>
      <c r="J35" s="67"/>
    </row>
    <row r="36" spans="1:10" s="26" customFormat="1" ht="15" customHeight="1">
      <c r="A36" s="337" t="s">
        <v>337</v>
      </c>
      <c r="B36" s="282"/>
      <c r="C36" s="470"/>
      <c r="D36" s="471"/>
      <c r="E36" s="313"/>
      <c r="F36" s="313"/>
      <c r="G36" s="313"/>
      <c r="H36" s="313"/>
      <c r="I36" s="67"/>
      <c r="J36" s="67"/>
    </row>
    <row r="37" spans="1:10" s="26" customFormat="1" ht="15" customHeight="1">
      <c r="A37" s="336" t="s">
        <v>423</v>
      </c>
      <c r="B37" s="335">
        <v>11210</v>
      </c>
      <c r="C37" s="470"/>
      <c r="D37" s="471"/>
      <c r="E37" s="313"/>
      <c r="F37" s="313"/>
      <c r="G37" s="313"/>
      <c r="H37" s="313"/>
      <c r="I37" s="67"/>
      <c r="J37" s="67"/>
    </row>
    <row r="38" spans="1:10" s="26" customFormat="1" ht="15" customHeight="1">
      <c r="A38" s="336" t="s">
        <v>424</v>
      </c>
      <c r="B38" s="335">
        <v>11220</v>
      </c>
      <c r="C38" s="470"/>
      <c r="D38" s="471"/>
      <c r="E38" s="313"/>
      <c r="F38" s="313"/>
      <c r="G38" s="313"/>
      <c r="H38" s="313"/>
      <c r="I38" s="67"/>
      <c r="J38" s="67"/>
    </row>
    <row r="39" spans="1:10" s="26" customFormat="1" ht="15" customHeight="1">
      <c r="A39" s="333" t="s">
        <v>71</v>
      </c>
      <c r="B39" s="338">
        <v>11000</v>
      </c>
      <c r="C39" s="475">
        <f>C33+C35</f>
        <v>33</v>
      </c>
      <c r="D39" s="476">
        <f>D33+D35</f>
        <v>18</v>
      </c>
      <c r="E39" s="313"/>
      <c r="F39" s="313"/>
      <c r="G39" s="313"/>
      <c r="H39" s="313"/>
      <c r="I39" s="67"/>
      <c r="J39" s="67"/>
    </row>
    <row r="40" spans="1:10" s="26" customFormat="1" ht="15" customHeight="1">
      <c r="A40" s="333" t="s">
        <v>72</v>
      </c>
      <c r="B40" s="338">
        <v>14000</v>
      </c>
      <c r="C40" s="470"/>
      <c r="D40" s="471"/>
      <c r="E40" s="313"/>
      <c r="F40" s="313"/>
      <c r="G40" s="313"/>
      <c r="H40" s="313"/>
      <c r="I40" s="67"/>
      <c r="J40" s="67"/>
    </row>
    <row r="41" spans="1:10" s="26" customFormat="1" ht="15" customHeight="1">
      <c r="A41" s="333" t="s">
        <v>425</v>
      </c>
      <c r="B41" s="338">
        <v>13000</v>
      </c>
      <c r="C41" s="475">
        <f>C31+C39</f>
        <v>3672</v>
      </c>
      <c r="D41" s="476">
        <f>D31+D39</f>
        <v>3563</v>
      </c>
      <c r="E41" s="313"/>
      <c r="F41" s="313"/>
      <c r="G41" s="313"/>
      <c r="H41" s="313"/>
      <c r="I41" s="67"/>
      <c r="J41" s="67"/>
    </row>
    <row r="42" spans="1:10" s="26" customFormat="1" ht="15" customHeight="1">
      <c r="A42" s="333" t="s">
        <v>426</v>
      </c>
      <c r="B42" s="338">
        <v>14100</v>
      </c>
      <c r="C42" s="477">
        <f>IF(C84&gt;C41,C84-C41,0)</f>
        <v>0</v>
      </c>
      <c r="D42" s="478">
        <f>IF(D84&gt;D41,D84-D41,0)</f>
        <v>0</v>
      </c>
      <c r="E42" s="313"/>
      <c r="F42" s="313"/>
      <c r="G42" s="313"/>
      <c r="H42" s="313"/>
      <c r="I42" s="67"/>
      <c r="J42" s="67"/>
    </row>
    <row r="43" spans="1:10" s="26" customFormat="1" ht="15" customHeight="1">
      <c r="A43" s="333" t="s">
        <v>427</v>
      </c>
      <c r="B43" s="338">
        <v>14200</v>
      </c>
      <c r="C43" s="470"/>
      <c r="D43" s="471"/>
      <c r="E43" s="313"/>
      <c r="F43" s="313"/>
      <c r="G43" s="313"/>
      <c r="H43" s="313"/>
      <c r="I43" s="67"/>
      <c r="J43" s="67"/>
    </row>
    <row r="44" spans="1:10" s="26" customFormat="1" ht="15" customHeight="1">
      <c r="A44" s="333" t="s">
        <v>428</v>
      </c>
      <c r="B44" s="338">
        <v>14300</v>
      </c>
      <c r="C44" s="470"/>
      <c r="D44" s="471"/>
      <c r="E44" s="313"/>
      <c r="F44" s="313"/>
      <c r="G44" s="313"/>
      <c r="H44" s="313"/>
      <c r="I44" s="67"/>
      <c r="J44" s="67"/>
    </row>
    <row r="45" spans="1:10" s="26" customFormat="1" ht="15" customHeight="1">
      <c r="A45" s="333" t="s">
        <v>429</v>
      </c>
      <c r="B45" s="338">
        <v>14400</v>
      </c>
      <c r="C45" s="475">
        <f>C42-C43-C44</f>
        <v>0</v>
      </c>
      <c r="D45" s="476">
        <f>D42-D43-D44</f>
        <v>0</v>
      </c>
      <c r="E45" s="313"/>
      <c r="F45" s="313"/>
      <c r="G45" s="313"/>
      <c r="H45" s="313"/>
      <c r="I45" s="67"/>
      <c r="J45" s="67"/>
    </row>
    <row r="46" spans="1:10" s="26" customFormat="1" ht="15" customHeight="1" thickBot="1">
      <c r="A46" s="339" t="s">
        <v>430</v>
      </c>
      <c r="B46" s="340">
        <v>14500</v>
      </c>
      <c r="C46" s="479">
        <f>C41+C43+C44+C45</f>
        <v>3672</v>
      </c>
      <c r="D46" s="480">
        <f>D41+D43+D44+D45</f>
        <v>3563</v>
      </c>
      <c r="E46" s="313"/>
      <c r="F46" s="313"/>
      <c r="G46" s="313"/>
      <c r="H46" s="313"/>
      <c r="I46" s="67"/>
      <c r="J46" s="67"/>
    </row>
    <row r="47" spans="1:10" s="26" customFormat="1" ht="15" customHeight="1">
      <c r="A47" s="313"/>
      <c r="B47" s="313"/>
      <c r="C47" s="313"/>
      <c r="D47" s="313"/>
      <c r="E47" s="313"/>
      <c r="F47" s="313"/>
      <c r="G47" s="313"/>
      <c r="H47" s="313"/>
      <c r="I47" s="67"/>
      <c r="J47" s="67"/>
    </row>
    <row r="48" spans="1:10" s="26" customFormat="1" ht="15" customHeight="1" thickBot="1">
      <c r="A48" s="313"/>
      <c r="B48" s="313"/>
      <c r="C48" s="313"/>
      <c r="D48" s="313"/>
      <c r="E48" s="313"/>
      <c r="F48" s="313"/>
      <c r="G48" s="313"/>
      <c r="H48" s="313"/>
      <c r="I48" s="67"/>
      <c r="J48" s="67"/>
    </row>
    <row r="49" spans="1:10" s="26" customFormat="1" ht="15" customHeight="1">
      <c r="A49" s="569" t="s">
        <v>68</v>
      </c>
      <c r="B49" s="564" t="s">
        <v>38</v>
      </c>
      <c r="C49" s="567" t="s">
        <v>401</v>
      </c>
      <c r="D49" s="568"/>
      <c r="E49" s="313"/>
      <c r="F49" s="313"/>
      <c r="G49" s="313"/>
      <c r="H49" s="313"/>
      <c r="I49" s="67"/>
      <c r="J49" s="67"/>
    </row>
    <row r="50" spans="1:10" s="26" customFormat="1" ht="15" customHeight="1">
      <c r="A50" s="570"/>
      <c r="B50" s="565"/>
      <c r="C50" s="329" t="s">
        <v>541</v>
      </c>
      <c r="D50" s="330" t="s">
        <v>542</v>
      </c>
      <c r="E50" s="313"/>
      <c r="F50" s="313"/>
      <c r="G50" s="313"/>
      <c r="H50" s="313"/>
      <c r="I50" s="67"/>
      <c r="J50" s="67"/>
    </row>
    <row r="51" spans="1:10" s="26" customFormat="1" ht="26.25" thickBot="1">
      <c r="A51" s="571"/>
      <c r="B51" s="566"/>
      <c r="C51" s="368" t="s">
        <v>587</v>
      </c>
      <c r="D51" s="369" t="s">
        <v>588</v>
      </c>
      <c r="E51" s="313"/>
      <c r="F51" s="313"/>
      <c r="G51" s="313"/>
      <c r="H51" s="313"/>
      <c r="I51" s="67"/>
      <c r="J51" s="67"/>
    </row>
    <row r="52" spans="1:10" s="26" customFormat="1" ht="15" customHeight="1">
      <c r="A52" s="332" t="s">
        <v>70</v>
      </c>
      <c r="B52" s="281"/>
      <c r="C52" s="466"/>
      <c r="D52" s="467"/>
      <c r="E52" s="313"/>
      <c r="F52" s="313"/>
      <c r="G52" s="313"/>
      <c r="H52" s="313"/>
      <c r="I52" s="67"/>
      <c r="J52" s="67"/>
    </row>
    <row r="53" spans="1:10" s="26" customFormat="1" ht="15" customHeight="1">
      <c r="A53" s="333" t="s">
        <v>431</v>
      </c>
      <c r="B53" s="282"/>
      <c r="C53" s="468"/>
      <c r="D53" s="469"/>
      <c r="E53" s="313"/>
      <c r="F53" s="313"/>
      <c r="G53" s="313"/>
      <c r="H53" s="313"/>
      <c r="I53" s="67"/>
      <c r="J53" s="67"/>
    </row>
    <row r="54" spans="1:10" s="26" customFormat="1" ht="15" customHeight="1">
      <c r="A54" s="334" t="s">
        <v>432</v>
      </c>
      <c r="B54" s="335">
        <v>15100</v>
      </c>
      <c r="C54" s="472">
        <f>SUM(C55:C57)</f>
        <v>3081</v>
      </c>
      <c r="D54" s="474">
        <f>SUM(D55:D57)</f>
        <v>3051</v>
      </c>
      <c r="E54" s="313"/>
      <c r="F54" s="313"/>
      <c r="G54" s="313"/>
      <c r="H54" s="313"/>
      <c r="I54" s="67"/>
      <c r="J54" s="67"/>
    </row>
    <row r="55" spans="1:10" s="26" customFormat="1" ht="15" customHeight="1">
      <c r="A55" s="336" t="s">
        <v>348</v>
      </c>
      <c r="B55" s="335">
        <v>15110</v>
      </c>
      <c r="C55" s="470"/>
      <c r="D55" s="471"/>
      <c r="E55" s="313"/>
      <c r="F55" s="313"/>
      <c r="G55" s="313"/>
      <c r="H55" s="313"/>
      <c r="I55" s="67"/>
      <c r="J55" s="67"/>
    </row>
    <row r="56" spans="1:10" s="26" customFormat="1" ht="15" customHeight="1">
      <c r="A56" s="336" t="s">
        <v>349</v>
      </c>
      <c r="B56" s="335">
        <v>15120</v>
      </c>
      <c r="C56" s="470"/>
      <c r="D56" s="471"/>
      <c r="E56" s="313"/>
      <c r="F56" s="313"/>
      <c r="G56" s="313"/>
      <c r="H56" s="313"/>
      <c r="I56" s="67"/>
      <c r="J56" s="67"/>
    </row>
    <row r="57" spans="1:10" s="26" customFormat="1" ht="15" customHeight="1">
      <c r="A57" s="336" t="s">
        <v>433</v>
      </c>
      <c r="B57" s="335">
        <v>15130</v>
      </c>
      <c r="C57" s="470">
        <v>3081</v>
      </c>
      <c r="D57" s="471">
        <v>3051</v>
      </c>
      <c r="E57" s="313"/>
      <c r="F57" s="313"/>
      <c r="G57" s="313"/>
      <c r="H57" s="313"/>
      <c r="I57" s="67"/>
      <c r="J57" s="67"/>
    </row>
    <row r="58" spans="1:10" s="26" customFormat="1" ht="15" customHeight="1">
      <c r="A58" s="337" t="s">
        <v>337</v>
      </c>
      <c r="B58" s="282"/>
      <c r="C58" s="470"/>
      <c r="D58" s="471"/>
      <c r="E58" s="313"/>
      <c r="F58" s="313"/>
      <c r="G58" s="313"/>
      <c r="H58" s="313"/>
      <c r="I58" s="67"/>
      <c r="J58" s="67"/>
    </row>
    <row r="59" spans="1:10" s="26" customFormat="1" ht="15" customHeight="1">
      <c r="A59" s="337" t="s">
        <v>434</v>
      </c>
      <c r="B59" s="335">
        <v>15131</v>
      </c>
      <c r="C59" s="470"/>
      <c r="D59" s="471"/>
      <c r="E59" s="313"/>
      <c r="F59" s="313"/>
      <c r="G59" s="313"/>
      <c r="H59" s="313"/>
      <c r="I59" s="67"/>
      <c r="J59" s="67"/>
    </row>
    <row r="60" spans="1:10" s="26" customFormat="1" ht="15" customHeight="1">
      <c r="A60" s="337" t="s">
        <v>435</v>
      </c>
      <c r="B60" s="335">
        <v>15132</v>
      </c>
      <c r="C60" s="470"/>
      <c r="D60" s="471"/>
      <c r="E60" s="313"/>
      <c r="F60" s="313"/>
      <c r="G60" s="313"/>
      <c r="H60" s="313"/>
      <c r="I60" s="67"/>
      <c r="J60" s="67"/>
    </row>
    <row r="61" spans="1:10" s="26" customFormat="1" ht="15" customHeight="1">
      <c r="A61" s="337" t="s">
        <v>436</v>
      </c>
      <c r="B61" s="335">
        <v>15133</v>
      </c>
      <c r="C61" s="470"/>
      <c r="D61" s="471"/>
      <c r="E61" s="313"/>
      <c r="F61" s="313"/>
      <c r="G61" s="313"/>
      <c r="H61" s="313"/>
      <c r="I61" s="67"/>
      <c r="J61" s="67"/>
    </row>
    <row r="62" spans="1:10" s="26" customFormat="1" ht="15" customHeight="1">
      <c r="A62" s="334" t="s">
        <v>437</v>
      </c>
      <c r="B62" s="335">
        <v>15200</v>
      </c>
      <c r="C62" s="470"/>
      <c r="D62" s="471"/>
      <c r="E62" s="313"/>
      <c r="F62" s="313"/>
      <c r="G62" s="313"/>
      <c r="H62" s="313"/>
      <c r="I62" s="67"/>
      <c r="J62" s="67"/>
    </row>
    <row r="63" spans="1:10" s="26" customFormat="1" ht="15" customHeight="1">
      <c r="A63" s="334" t="s">
        <v>438</v>
      </c>
      <c r="B63" s="335">
        <v>15300</v>
      </c>
      <c r="C63" s="470">
        <v>42</v>
      </c>
      <c r="D63" s="471">
        <v>38</v>
      </c>
      <c r="E63" s="313"/>
      <c r="F63" s="313"/>
      <c r="G63" s="313"/>
      <c r="H63" s="313"/>
      <c r="I63" s="67"/>
      <c r="J63" s="67"/>
    </row>
    <row r="64" spans="1:10" s="26" customFormat="1" ht="15" customHeight="1">
      <c r="A64" s="337" t="s">
        <v>439</v>
      </c>
      <c r="B64" s="335">
        <v>15310</v>
      </c>
      <c r="C64" s="470"/>
      <c r="D64" s="471"/>
      <c r="E64" s="313"/>
      <c r="F64" s="313"/>
      <c r="G64" s="313"/>
      <c r="H64" s="313"/>
      <c r="I64" s="67"/>
      <c r="J64" s="67"/>
    </row>
    <row r="65" spans="1:10" s="26" customFormat="1" ht="15" customHeight="1">
      <c r="A65" s="334" t="s">
        <v>440</v>
      </c>
      <c r="B65" s="335">
        <v>15400</v>
      </c>
      <c r="C65" s="470">
        <v>46</v>
      </c>
      <c r="D65" s="471">
        <v>61</v>
      </c>
      <c r="E65" s="313"/>
      <c r="F65" s="313"/>
      <c r="G65" s="313"/>
      <c r="H65" s="313"/>
      <c r="I65" s="67"/>
      <c r="J65" s="67"/>
    </row>
    <row r="66" spans="1:10" s="26" customFormat="1" ht="15" customHeight="1">
      <c r="A66" s="337" t="s">
        <v>337</v>
      </c>
      <c r="B66" s="282"/>
      <c r="C66" s="470"/>
      <c r="D66" s="471"/>
      <c r="E66" s="313"/>
      <c r="F66" s="313"/>
      <c r="G66" s="313"/>
      <c r="H66" s="313"/>
      <c r="I66" s="67"/>
      <c r="J66" s="67"/>
    </row>
    <row r="67" spans="1:10" s="26" customFormat="1" ht="15" customHeight="1">
      <c r="A67" s="336" t="s">
        <v>441</v>
      </c>
      <c r="B67" s="335">
        <v>15410</v>
      </c>
      <c r="C67" s="470"/>
      <c r="D67" s="471"/>
      <c r="E67" s="313"/>
      <c r="F67" s="313"/>
      <c r="G67" s="313"/>
      <c r="H67" s="313"/>
      <c r="I67" s="67"/>
      <c r="J67" s="67"/>
    </row>
    <row r="68" spans="1:10" s="26" customFormat="1" ht="15" customHeight="1">
      <c r="A68" s="337" t="s">
        <v>442</v>
      </c>
      <c r="B68" s="335">
        <v>15411</v>
      </c>
      <c r="C68" s="470"/>
      <c r="D68" s="471"/>
      <c r="E68" s="313"/>
      <c r="F68" s="313"/>
      <c r="G68" s="313"/>
      <c r="H68" s="313"/>
      <c r="I68" s="67"/>
      <c r="J68" s="67"/>
    </row>
    <row r="69" spans="1:10" s="26" customFormat="1" ht="15" customHeight="1">
      <c r="A69" s="336" t="s">
        <v>443</v>
      </c>
      <c r="B69" s="335">
        <v>15420</v>
      </c>
      <c r="C69" s="470">
        <v>40</v>
      </c>
      <c r="D69" s="471">
        <v>55</v>
      </c>
      <c r="E69" s="313"/>
      <c r="F69" s="313"/>
      <c r="G69" s="313"/>
      <c r="H69" s="313"/>
      <c r="I69" s="67"/>
      <c r="J69" s="67"/>
    </row>
    <row r="70" spans="1:10" s="26" customFormat="1" ht="15" customHeight="1">
      <c r="A70" s="336" t="s">
        <v>444</v>
      </c>
      <c r="B70" s="335">
        <v>15430</v>
      </c>
      <c r="C70" s="470"/>
      <c r="D70" s="471"/>
      <c r="E70" s="313"/>
      <c r="F70" s="313"/>
      <c r="G70" s="313"/>
      <c r="H70" s="313"/>
      <c r="I70" s="67"/>
      <c r="J70" s="67"/>
    </row>
    <row r="71" spans="1:10" s="26" customFormat="1" ht="15" customHeight="1">
      <c r="A71" s="333" t="s">
        <v>45</v>
      </c>
      <c r="B71" s="338">
        <v>15000</v>
      </c>
      <c r="C71" s="475">
        <f>C54+C62+C63+C65</f>
        <v>3169</v>
      </c>
      <c r="D71" s="476">
        <f>D54+D62+D63+D65</f>
        <v>3150</v>
      </c>
      <c r="E71" s="313"/>
      <c r="F71" s="313"/>
      <c r="G71" s="313"/>
      <c r="H71" s="313"/>
      <c r="I71" s="67"/>
      <c r="J71" s="67"/>
    </row>
    <row r="72" spans="1:10" s="26" customFormat="1" ht="15" customHeight="1">
      <c r="A72" s="333" t="s">
        <v>445</v>
      </c>
      <c r="B72" s="282"/>
      <c r="C72" s="468"/>
      <c r="D72" s="469"/>
      <c r="E72" s="313"/>
      <c r="F72" s="313"/>
      <c r="G72" s="313"/>
      <c r="H72" s="313"/>
      <c r="I72" s="67"/>
      <c r="J72" s="67"/>
    </row>
    <row r="73" spans="1:10" s="26" customFormat="1" ht="15" customHeight="1">
      <c r="A73" s="334" t="s">
        <v>446</v>
      </c>
      <c r="B73" s="335">
        <v>16100</v>
      </c>
      <c r="C73" s="470"/>
      <c r="D73" s="471"/>
      <c r="E73" s="313"/>
      <c r="F73" s="313"/>
      <c r="G73" s="313"/>
      <c r="H73" s="313"/>
      <c r="I73" s="67"/>
      <c r="J73" s="67"/>
    </row>
    <row r="74" spans="1:10" s="26" customFormat="1" ht="15" customHeight="1">
      <c r="A74" s="337" t="s">
        <v>447</v>
      </c>
      <c r="B74" s="335">
        <v>16110</v>
      </c>
      <c r="C74" s="470"/>
      <c r="D74" s="471"/>
      <c r="E74" s="313"/>
      <c r="F74" s="313"/>
      <c r="G74" s="313"/>
      <c r="H74" s="313"/>
      <c r="I74" s="67"/>
      <c r="J74" s="67"/>
    </row>
    <row r="75" spans="1:10" s="26" customFormat="1" ht="23.25" customHeight="1">
      <c r="A75" s="334" t="s">
        <v>448</v>
      </c>
      <c r="B75" s="335">
        <v>16200</v>
      </c>
      <c r="C75" s="470"/>
      <c r="D75" s="471"/>
      <c r="E75" s="313"/>
      <c r="F75" s="313"/>
      <c r="G75" s="313"/>
      <c r="H75" s="313"/>
      <c r="I75" s="67"/>
      <c r="J75" s="67"/>
    </row>
    <row r="76" spans="1:10" s="26" customFormat="1" ht="15" customHeight="1">
      <c r="A76" s="337" t="s">
        <v>449</v>
      </c>
      <c r="B76" s="335">
        <v>16210</v>
      </c>
      <c r="C76" s="470"/>
      <c r="D76" s="471"/>
      <c r="E76" s="313"/>
      <c r="F76" s="313"/>
      <c r="G76" s="313"/>
      <c r="H76" s="313"/>
      <c r="I76" s="67"/>
      <c r="J76" s="67"/>
    </row>
    <row r="77" spans="1:10" s="26" customFormat="1" ht="15" customHeight="1">
      <c r="A77" s="334" t="s">
        <v>450</v>
      </c>
      <c r="B77" s="335">
        <v>16300</v>
      </c>
      <c r="C77" s="470"/>
      <c r="D77" s="471"/>
      <c r="E77" s="313"/>
      <c r="F77" s="313"/>
      <c r="G77" s="313"/>
      <c r="H77" s="313"/>
      <c r="I77" s="67"/>
      <c r="J77" s="67"/>
    </row>
    <row r="78" spans="1:10" s="26" customFormat="1" ht="15" customHeight="1">
      <c r="A78" s="337" t="s">
        <v>337</v>
      </c>
      <c r="B78" s="282"/>
      <c r="C78" s="470"/>
      <c r="D78" s="471"/>
      <c r="E78" s="313"/>
      <c r="F78" s="313"/>
      <c r="G78" s="313"/>
      <c r="H78" s="313"/>
      <c r="I78" s="67"/>
      <c r="J78" s="67"/>
    </row>
    <row r="79" spans="1:10" s="26" customFormat="1" ht="15" customHeight="1">
      <c r="A79" s="336" t="s">
        <v>451</v>
      </c>
      <c r="B79" s="335">
        <v>16310</v>
      </c>
      <c r="C79" s="470"/>
      <c r="D79" s="471"/>
      <c r="E79" s="313"/>
      <c r="F79" s="313"/>
      <c r="G79" s="313"/>
      <c r="H79" s="313"/>
      <c r="I79" s="67"/>
      <c r="J79" s="67"/>
    </row>
    <row r="80" spans="1:10" s="26" customFormat="1" ht="15" customHeight="1">
      <c r="A80" s="336" t="s">
        <v>452</v>
      </c>
      <c r="B80" s="335">
        <v>16320</v>
      </c>
      <c r="C80" s="470"/>
      <c r="D80" s="471"/>
      <c r="E80" s="313"/>
      <c r="F80" s="313"/>
      <c r="G80" s="313"/>
      <c r="H80" s="313"/>
      <c r="I80" s="67"/>
      <c r="J80" s="67"/>
    </row>
    <row r="81" spans="1:10" s="26" customFormat="1" ht="15" customHeight="1">
      <c r="A81" s="336" t="s">
        <v>453</v>
      </c>
      <c r="B81" s="335">
        <v>16330</v>
      </c>
      <c r="C81" s="470"/>
      <c r="D81" s="471"/>
      <c r="E81" s="313"/>
      <c r="F81" s="313"/>
      <c r="G81" s="313"/>
      <c r="H81" s="313"/>
      <c r="I81" s="67"/>
      <c r="J81" s="67"/>
    </row>
    <row r="82" spans="1:10" s="26" customFormat="1" ht="15" customHeight="1">
      <c r="A82" s="333" t="s">
        <v>71</v>
      </c>
      <c r="B82" s="338">
        <v>16000</v>
      </c>
      <c r="C82" s="475">
        <f>C73+C75+C77</f>
        <v>0</v>
      </c>
      <c r="D82" s="476">
        <f>D73+D75+D77</f>
        <v>0</v>
      </c>
      <c r="E82" s="313"/>
      <c r="F82" s="313"/>
      <c r="G82" s="313"/>
      <c r="H82" s="313"/>
      <c r="I82" s="67"/>
      <c r="J82" s="67"/>
    </row>
    <row r="83" spans="1:10" s="26" customFormat="1" ht="15" customHeight="1">
      <c r="A83" s="333" t="s">
        <v>73</v>
      </c>
      <c r="B83" s="338">
        <v>19000</v>
      </c>
      <c r="C83" s="470"/>
      <c r="D83" s="471"/>
      <c r="E83" s="313"/>
      <c r="F83" s="313"/>
      <c r="G83" s="313"/>
      <c r="H83" s="313"/>
      <c r="I83" s="67"/>
      <c r="J83" s="67"/>
    </row>
    <row r="84" spans="1:10" s="26" customFormat="1" ht="15" customHeight="1">
      <c r="A84" s="333" t="s">
        <v>454</v>
      </c>
      <c r="B84" s="338">
        <v>18000</v>
      </c>
      <c r="C84" s="475">
        <f>C71+C82</f>
        <v>3169</v>
      </c>
      <c r="D84" s="476">
        <f>D71+D82</f>
        <v>3150</v>
      </c>
      <c r="E84" s="313"/>
      <c r="F84" s="313"/>
      <c r="G84" s="313"/>
      <c r="H84" s="313"/>
      <c r="I84" s="67"/>
      <c r="J84" s="67"/>
    </row>
    <row r="85" spans="1:10" s="26" customFormat="1" ht="15" customHeight="1">
      <c r="A85" s="333" t="s">
        <v>455</v>
      </c>
      <c r="B85" s="338">
        <v>19100</v>
      </c>
      <c r="C85" s="477">
        <f>IF(C84&lt;C41,C41-C84,0)</f>
        <v>503</v>
      </c>
      <c r="D85" s="478">
        <f>IF(D84&lt;D41,D41-D84,0)</f>
        <v>413</v>
      </c>
      <c r="E85" s="313"/>
      <c r="F85" s="313"/>
      <c r="G85" s="313"/>
      <c r="H85" s="313"/>
      <c r="I85" s="67"/>
      <c r="J85" s="67"/>
    </row>
    <row r="86" spans="1:10" s="26" customFormat="1" ht="15" customHeight="1">
      <c r="A86" s="341" t="s">
        <v>456</v>
      </c>
      <c r="B86" s="342">
        <v>19200</v>
      </c>
      <c r="C86" s="481">
        <f>C85+C43+C44</f>
        <v>503</v>
      </c>
      <c r="D86" s="482">
        <f>D85+D43+D44</f>
        <v>413</v>
      </c>
      <c r="E86" s="313"/>
      <c r="F86" s="313"/>
      <c r="G86" s="313"/>
      <c r="H86" s="313"/>
      <c r="I86" s="67"/>
      <c r="J86" s="67"/>
    </row>
    <row r="87" spans="1:10" s="26" customFormat="1" ht="15" customHeight="1" thickBot="1">
      <c r="A87" s="339" t="s">
        <v>457</v>
      </c>
      <c r="B87" s="340">
        <v>19500</v>
      </c>
      <c r="C87" s="479">
        <f>C84+C86</f>
        <v>3672</v>
      </c>
      <c r="D87" s="480">
        <f>D84+D86</f>
        <v>3563</v>
      </c>
      <c r="E87" s="313"/>
      <c r="F87" s="313"/>
      <c r="G87" s="313"/>
      <c r="H87" s="313"/>
      <c r="I87" s="67"/>
      <c r="J87" s="67"/>
    </row>
    <row r="88" spans="1:10" s="26" customFormat="1" ht="15" customHeight="1">
      <c r="A88" s="313"/>
      <c r="B88" s="313"/>
      <c r="C88" s="313"/>
      <c r="D88" s="313"/>
      <c r="E88" s="313"/>
      <c r="F88" s="313"/>
      <c r="G88" s="313"/>
      <c r="H88" s="313"/>
      <c r="I88" s="67"/>
      <c r="J88" s="67"/>
    </row>
    <row r="89" spans="1:10" s="26" customFormat="1" ht="15" customHeight="1">
      <c r="A89" s="171" t="str">
        <f>'обща информация'!$B$39</f>
        <v>Дата: 24.04.2020 г.</v>
      </c>
      <c r="B89" s="313"/>
      <c r="C89" s="313"/>
      <c r="D89" s="313"/>
      <c r="E89" s="313"/>
      <c r="F89" s="313"/>
      <c r="G89" s="313"/>
      <c r="H89" s="313"/>
      <c r="I89" s="67"/>
      <c r="J89" s="67"/>
    </row>
    <row r="90" spans="1:10" s="26" customFormat="1" ht="15.75">
      <c r="A90" s="171"/>
      <c r="B90" s="244" t="str">
        <f>'обща информация'!$H$39</f>
        <v>Главен счетоводител:</v>
      </c>
      <c r="C90" s="31" t="s">
        <v>28</v>
      </c>
      <c r="D90" s="31"/>
    </row>
    <row r="91" spans="1:10" s="26" customFormat="1" ht="15.75">
      <c r="B91" s="172" t="str">
        <f>'обща информация'!$H$40</f>
        <v>Снежана Маркова</v>
      </c>
      <c r="C91" s="536" t="s">
        <v>29</v>
      </c>
      <c r="D91" s="536"/>
    </row>
    <row r="92" spans="1:10" s="26" customFormat="1" ht="15.75">
      <c r="B92" s="173"/>
      <c r="C92" s="173"/>
      <c r="D92" s="173"/>
    </row>
    <row r="93" spans="1:10" s="26" customFormat="1" ht="15.75">
      <c r="B93" s="173"/>
      <c r="C93" s="173"/>
      <c r="D93" s="173"/>
    </row>
    <row r="94" spans="1:10" s="26" customFormat="1" ht="15.75">
      <c r="B94" s="101" t="str">
        <f>'обща информация'!$H$42</f>
        <v>Управител/изп.директор</v>
      </c>
      <c r="C94" s="174" t="s">
        <v>30</v>
      </c>
      <c r="D94" s="173"/>
    </row>
    <row r="95" spans="1:10" s="26" customFormat="1" ht="15.75">
      <c r="B95" s="172" t="str">
        <f>'обща информация'!$H$43</f>
        <v>инж. Тодор Марков</v>
      </c>
      <c r="C95" s="536" t="s">
        <v>31</v>
      </c>
      <c r="D95" s="536"/>
    </row>
    <row r="96" spans="1:10" s="26" customFormat="1" ht="15.75">
      <c r="A96" s="171"/>
      <c r="C96" s="244"/>
      <c r="D96" s="31"/>
    </row>
    <row r="97" spans="1:9" s="26" customFormat="1" ht="15" customHeight="1">
      <c r="A97" s="343" t="s">
        <v>555</v>
      </c>
      <c r="B97" s="313"/>
      <c r="C97" s="313"/>
      <c r="D97" s="313"/>
      <c r="E97" s="67"/>
      <c r="F97" s="67"/>
    </row>
    <row r="100" spans="1:9" s="26" customFormat="1" ht="15.75">
      <c r="F100" s="172"/>
      <c r="G100" s="73"/>
    </row>
    <row r="101" spans="1:9" s="26" customFormat="1" ht="15.75">
      <c r="F101" s="173"/>
      <c r="G101" s="173"/>
      <c r="H101" s="173"/>
    </row>
    <row r="102" spans="1:9" s="26" customFormat="1" ht="15.75">
      <c r="F102" s="173"/>
      <c r="G102" s="173"/>
      <c r="H102" s="173"/>
    </row>
    <row r="103" spans="1:9" s="26" customFormat="1" ht="15.75">
      <c r="F103" s="86"/>
      <c r="G103" s="174"/>
      <c r="H103" s="173"/>
    </row>
    <row r="104" spans="1:9" s="26" customFormat="1" ht="15.75">
      <c r="F104" s="172"/>
      <c r="G104" s="73"/>
      <c r="I104" s="87"/>
    </row>
  </sheetData>
  <mergeCells count="13">
    <mergeCell ref="B7:B9"/>
    <mergeCell ref="C7:D7"/>
    <mergeCell ref="A7:A9"/>
    <mergeCell ref="A1:D1"/>
    <mergeCell ref="A2:D2"/>
    <mergeCell ref="A3:D3"/>
    <mergeCell ref="A4:D4"/>
    <mergeCell ref="A5:D5"/>
    <mergeCell ref="C91:D91"/>
    <mergeCell ref="C95:D95"/>
    <mergeCell ref="B49:B51"/>
    <mergeCell ref="C49:D49"/>
    <mergeCell ref="A49:A51"/>
  </mergeCells>
  <pageMargins left="0.6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topLeftCell="A55" zoomScaleNormal="100" zoomScaleSheetLayoutView="100" workbookViewId="0">
      <selection activeCell="C56" sqref="C56"/>
    </sheetView>
  </sheetViews>
  <sheetFormatPr defaultRowHeight="15"/>
  <cols>
    <col min="1" max="1" width="57.42578125" style="66" customWidth="1"/>
    <col min="2" max="2" width="9.85546875" style="344" customWidth="1"/>
    <col min="3" max="3" width="18.7109375" style="345" customWidth="1"/>
    <col min="4" max="4" width="17.28515625" style="66" customWidth="1"/>
    <col min="5" max="5" width="50" style="66" customWidth="1"/>
    <col min="6" max="6" width="6.28515625" style="344" customWidth="1"/>
    <col min="7" max="8" width="9.140625" style="345"/>
    <col min="9" max="255" width="9.140625" style="66"/>
    <col min="256" max="256" width="45.85546875" style="66" customWidth="1"/>
    <col min="257" max="257" width="6.42578125" style="66" customWidth="1"/>
    <col min="258" max="259" width="9.140625" style="66"/>
    <col min="260" max="260" width="2" style="66" customWidth="1"/>
    <col min="261" max="261" width="50" style="66" customWidth="1"/>
    <col min="262" max="262" width="6.28515625" style="66" customWidth="1"/>
    <col min="263" max="511" width="9.140625" style="66"/>
    <col min="512" max="512" width="45.85546875" style="66" customWidth="1"/>
    <col min="513" max="513" width="6.42578125" style="66" customWidth="1"/>
    <col min="514" max="515" width="9.140625" style="66"/>
    <col min="516" max="516" width="2" style="66" customWidth="1"/>
    <col min="517" max="517" width="50" style="66" customWidth="1"/>
    <col min="518" max="518" width="6.28515625" style="66" customWidth="1"/>
    <col min="519" max="767" width="9.140625" style="66"/>
    <col min="768" max="768" width="45.85546875" style="66" customWidth="1"/>
    <col min="769" max="769" width="6.42578125" style="66" customWidth="1"/>
    <col min="770" max="771" width="9.140625" style="66"/>
    <col min="772" max="772" width="2" style="66" customWidth="1"/>
    <col min="773" max="773" width="50" style="66" customWidth="1"/>
    <col min="774" max="774" width="6.28515625" style="66" customWidth="1"/>
    <col min="775" max="1023" width="9.140625" style="66"/>
    <col min="1024" max="1024" width="45.85546875" style="66" customWidth="1"/>
    <col min="1025" max="1025" width="6.42578125" style="66" customWidth="1"/>
    <col min="1026" max="1027" width="9.140625" style="66"/>
    <col min="1028" max="1028" width="2" style="66" customWidth="1"/>
    <col min="1029" max="1029" width="50" style="66" customWidth="1"/>
    <col min="1030" max="1030" width="6.28515625" style="66" customWidth="1"/>
    <col min="1031" max="1279" width="9.140625" style="66"/>
    <col min="1280" max="1280" width="45.85546875" style="66" customWidth="1"/>
    <col min="1281" max="1281" width="6.42578125" style="66" customWidth="1"/>
    <col min="1282" max="1283" width="9.140625" style="66"/>
    <col min="1284" max="1284" width="2" style="66" customWidth="1"/>
    <col min="1285" max="1285" width="50" style="66" customWidth="1"/>
    <col min="1286" max="1286" width="6.28515625" style="66" customWidth="1"/>
    <col min="1287" max="1535" width="9.140625" style="66"/>
    <col min="1536" max="1536" width="45.85546875" style="66" customWidth="1"/>
    <col min="1537" max="1537" width="6.42578125" style="66" customWidth="1"/>
    <col min="1538" max="1539" width="9.140625" style="66"/>
    <col min="1540" max="1540" width="2" style="66" customWidth="1"/>
    <col min="1541" max="1541" width="50" style="66" customWidth="1"/>
    <col min="1542" max="1542" width="6.28515625" style="66" customWidth="1"/>
    <col min="1543" max="1791" width="9.140625" style="66"/>
    <col min="1792" max="1792" width="45.85546875" style="66" customWidth="1"/>
    <col min="1793" max="1793" width="6.42578125" style="66" customWidth="1"/>
    <col min="1794" max="1795" width="9.140625" style="66"/>
    <col min="1796" max="1796" width="2" style="66" customWidth="1"/>
    <col min="1797" max="1797" width="50" style="66" customWidth="1"/>
    <col min="1798" max="1798" width="6.28515625" style="66" customWidth="1"/>
    <col min="1799" max="2047" width="9.140625" style="66"/>
    <col min="2048" max="2048" width="45.85546875" style="66" customWidth="1"/>
    <col min="2049" max="2049" width="6.42578125" style="66" customWidth="1"/>
    <col min="2050" max="2051" width="9.140625" style="66"/>
    <col min="2052" max="2052" width="2" style="66" customWidth="1"/>
    <col min="2053" max="2053" width="50" style="66" customWidth="1"/>
    <col min="2054" max="2054" width="6.28515625" style="66" customWidth="1"/>
    <col min="2055" max="2303" width="9.140625" style="66"/>
    <col min="2304" max="2304" width="45.85546875" style="66" customWidth="1"/>
    <col min="2305" max="2305" width="6.42578125" style="66" customWidth="1"/>
    <col min="2306" max="2307" width="9.140625" style="66"/>
    <col min="2308" max="2308" width="2" style="66" customWidth="1"/>
    <col min="2309" max="2309" width="50" style="66" customWidth="1"/>
    <col min="2310" max="2310" width="6.28515625" style="66" customWidth="1"/>
    <col min="2311" max="2559" width="9.140625" style="66"/>
    <col min="2560" max="2560" width="45.85546875" style="66" customWidth="1"/>
    <col min="2561" max="2561" width="6.42578125" style="66" customWidth="1"/>
    <col min="2562" max="2563" width="9.140625" style="66"/>
    <col min="2564" max="2564" width="2" style="66" customWidth="1"/>
    <col min="2565" max="2565" width="50" style="66" customWidth="1"/>
    <col min="2566" max="2566" width="6.28515625" style="66" customWidth="1"/>
    <col min="2567" max="2815" width="9.140625" style="66"/>
    <col min="2816" max="2816" width="45.85546875" style="66" customWidth="1"/>
    <col min="2817" max="2817" width="6.42578125" style="66" customWidth="1"/>
    <col min="2818" max="2819" width="9.140625" style="66"/>
    <col min="2820" max="2820" width="2" style="66" customWidth="1"/>
    <col min="2821" max="2821" width="50" style="66" customWidth="1"/>
    <col min="2822" max="2822" width="6.28515625" style="66" customWidth="1"/>
    <col min="2823" max="3071" width="9.140625" style="66"/>
    <col min="3072" max="3072" width="45.85546875" style="66" customWidth="1"/>
    <col min="3073" max="3073" width="6.42578125" style="66" customWidth="1"/>
    <col min="3074" max="3075" width="9.140625" style="66"/>
    <col min="3076" max="3076" width="2" style="66" customWidth="1"/>
    <col min="3077" max="3077" width="50" style="66" customWidth="1"/>
    <col min="3078" max="3078" width="6.28515625" style="66" customWidth="1"/>
    <col min="3079" max="3327" width="9.140625" style="66"/>
    <col min="3328" max="3328" width="45.85546875" style="66" customWidth="1"/>
    <col min="3329" max="3329" width="6.42578125" style="66" customWidth="1"/>
    <col min="3330" max="3331" width="9.140625" style="66"/>
    <col min="3332" max="3332" width="2" style="66" customWidth="1"/>
    <col min="3333" max="3333" width="50" style="66" customWidth="1"/>
    <col min="3334" max="3334" width="6.28515625" style="66" customWidth="1"/>
    <col min="3335" max="3583" width="9.140625" style="66"/>
    <col min="3584" max="3584" width="45.85546875" style="66" customWidth="1"/>
    <col min="3585" max="3585" width="6.42578125" style="66" customWidth="1"/>
    <col min="3586" max="3587" width="9.140625" style="66"/>
    <col min="3588" max="3588" width="2" style="66" customWidth="1"/>
    <col min="3589" max="3589" width="50" style="66" customWidth="1"/>
    <col min="3590" max="3590" width="6.28515625" style="66" customWidth="1"/>
    <col min="3591" max="3839" width="9.140625" style="66"/>
    <col min="3840" max="3840" width="45.85546875" style="66" customWidth="1"/>
    <col min="3841" max="3841" width="6.42578125" style="66" customWidth="1"/>
    <col min="3842" max="3843" width="9.140625" style="66"/>
    <col min="3844" max="3844" width="2" style="66" customWidth="1"/>
    <col min="3845" max="3845" width="50" style="66" customWidth="1"/>
    <col min="3846" max="3846" width="6.28515625" style="66" customWidth="1"/>
    <col min="3847" max="4095" width="9.140625" style="66"/>
    <col min="4096" max="4096" width="45.85546875" style="66" customWidth="1"/>
    <col min="4097" max="4097" width="6.42578125" style="66" customWidth="1"/>
    <col min="4098" max="4099" width="9.140625" style="66"/>
    <col min="4100" max="4100" width="2" style="66" customWidth="1"/>
    <col min="4101" max="4101" width="50" style="66" customWidth="1"/>
    <col min="4102" max="4102" width="6.28515625" style="66" customWidth="1"/>
    <col min="4103" max="4351" width="9.140625" style="66"/>
    <col min="4352" max="4352" width="45.85546875" style="66" customWidth="1"/>
    <col min="4353" max="4353" width="6.42578125" style="66" customWidth="1"/>
    <col min="4354" max="4355" width="9.140625" style="66"/>
    <col min="4356" max="4356" width="2" style="66" customWidth="1"/>
    <col min="4357" max="4357" width="50" style="66" customWidth="1"/>
    <col min="4358" max="4358" width="6.28515625" style="66" customWidth="1"/>
    <col min="4359" max="4607" width="9.140625" style="66"/>
    <col min="4608" max="4608" width="45.85546875" style="66" customWidth="1"/>
    <col min="4609" max="4609" width="6.42578125" style="66" customWidth="1"/>
    <col min="4610" max="4611" width="9.140625" style="66"/>
    <col min="4612" max="4612" width="2" style="66" customWidth="1"/>
    <col min="4613" max="4613" width="50" style="66" customWidth="1"/>
    <col min="4614" max="4614" width="6.28515625" style="66" customWidth="1"/>
    <col min="4615" max="4863" width="9.140625" style="66"/>
    <col min="4864" max="4864" width="45.85546875" style="66" customWidth="1"/>
    <col min="4865" max="4865" width="6.42578125" style="66" customWidth="1"/>
    <col min="4866" max="4867" width="9.140625" style="66"/>
    <col min="4868" max="4868" width="2" style="66" customWidth="1"/>
    <col min="4869" max="4869" width="50" style="66" customWidth="1"/>
    <col min="4870" max="4870" width="6.28515625" style="66" customWidth="1"/>
    <col min="4871" max="5119" width="9.140625" style="66"/>
    <col min="5120" max="5120" width="45.85546875" style="66" customWidth="1"/>
    <col min="5121" max="5121" width="6.42578125" style="66" customWidth="1"/>
    <col min="5122" max="5123" width="9.140625" style="66"/>
    <col min="5124" max="5124" width="2" style="66" customWidth="1"/>
    <col min="5125" max="5125" width="50" style="66" customWidth="1"/>
    <col min="5126" max="5126" width="6.28515625" style="66" customWidth="1"/>
    <col min="5127" max="5375" width="9.140625" style="66"/>
    <col min="5376" max="5376" width="45.85546875" style="66" customWidth="1"/>
    <col min="5377" max="5377" width="6.42578125" style="66" customWidth="1"/>
    <col min="5378" max="5379" width="9.140625" style="66"/>
    <col min="5380" max="5380" width="2" style="66" customWidth="1"/>
    <col min="5381" max="5381" width="50" style="66" customWidth="1"/>
    <col min="5382" max="5382" width="6.28515625" style="66" customWidth="1"/>
    <col min="5383" max="5631" width="9.140625" style="66"/>
    <col min="5632" max="5632" width="45.85546875" style="66" customWidth="1"/>
    <col min="5633" max="5633" width="6.42578125" style="66" customWidth="1"/>
    <col min="5634" max="5635" width="9.140625" style="66"/>
    <col min="5636" max="5636" width="2" style="66" customWidth="1"/>
    <col min="5637" max="5637" width="50" style="66" customWidth="1"/>
    <col min="5638" max="5638" width="6.28515625" style="66" customWidth="1"/>
    <col min="5639" max="5887" width="9.140625" style="66"/>
    <col min="5888" max="5888" width="45.85546875" style="66" customWidth="1"/>
    <col min="5889" max="5889" width="6.42578125" style="66" customWidth="1"/>
    <col min="5890" max="5891" width="9.140625" style="66"/>
    <col min="5892" max="5892" width="2" style="66" customWidth="1"/>
    <col min="5893" max="5893" width="50" style="66" customWidth="1"/>
    <col min="5894" max="5894" width="6.28515625" style="66" customWidth="1"/>
    <col min="5895" max="6143" width="9.140625" style="66"/>
    <col min="6144" max="6144" width="45.85546875" style="66" customWidth="1"/>
    <col min="6145" max="6145" width="6.42578125" style="66" customWidth="1"/>
    <col min="6146" max="6147" width="9.140625" style="66"/>
    <col min="6148" max="6148" width="2" style="66" customWidth="1"/>
    <col min="6149" max="6149" width="50" style="66" customWidth="1"/>
    <col min="6150" max="6150" width="6.28515625" style="66" customWidth="1"/>
    <col min="6151" max="6399" width="9.140625" style="66"/>
    <col min="6400" max="6400" width="45.85546875" style="66" customWidth="1"/>
    <col min="6401" max="6401" width="6.42578125" style="66" customWidth="1"/>
    <col min="6402" max="6403" width="9.140625" style="66"/>
    <col min="6404" max="6404" width="2" style="66" customWidth="1"/>
    <col min="6405" max="6405" width="50" style="66" customWidth="1"/>
    <col min="6406" max="6406" width="6.28515625" style="66" customWidth="1"/>
    <col min="6407" max="6655" width="9.140625" style="66"/>
    <col min="6656" max="6656" width="45.85546875" style="66" customWidth="1"/>
    <col min="6657" max="6657" width="6.42578125" style="66" customWidth="1"/>
    <col min="6658" max="6659" width="9.140625" style="66"/>
    <col min="6660" max="6660" width="2" style="66" customWidth="1"/>
    <col min="6661" max="6661" width="50" style="66" customWidth="1"/>
    <col min="6662" max="6662" width="6.28515625" style="66" customWidth="1"/>
    <col min="6663" max="6911" width="9.140625" style="66"/>
    <col min="6912" max="6912" width="45.85546875" style="66" customWidth="1"/>
    <col min="6913" max="6913" width="6.42578125" style="66" customWidth="1"/>
    <col min="6914" max="6915" width="9.140625" style="66"/>
    <col min="6916" max="6916" width="2" style="66" customWidth="1"/>
    <col min="6917" max="6917" width="50" style="66" customWidth="1"/>
    <col min="6918" max="6918" width="6.28515625" style="66" customWidth="1"/>
    <col min="6919" max="7167" width="9.140625" style="66"/>
    <col min="7168" max="7168" width="45.85546875" style="66" customWidth="1"/>
    <col min="7169" max="7169" width="6.42578125" style="66" customWidth="1"/>
    <col min="7170" max="7171" width="9.140625" style="66"/>
    <col min="7172" max="7172" width="2" style="66" customWidth="1"/>
    <col min="7173" max="7173" width="50" style="66" customWidth="1"/>
    <col min="7174" max="7174" width="6.28515625" style="66" customWidth="1"/>
    <col min="7175" max="7423" width="9.140625" style="66"/>
    <col min="7424" max="7424" width="45.85546875" style="66" customWidth="1"/>
    <col min="7425" max="7425" width="6.42578125" style="66" customWidth="1"/>
    <col min="7426" max="7427" width="9.140625" style="66"/>
    <col min="7428" max="7428" width="2" style="66" customWidth="1"/>
    <col min="7429" max="7429" width="50" style="66" customWidth="1"/>
    <col min="7430" max="7430" width="6.28515625" style="66" customWidth="1"/>
    <col min="7431" max="7679" width="9.140625" style="66"/>
    <col min="7680" max="7680" width="45.85546875" style="66" customWidth="1"/>
    <col min="7681" max="7681" width="6.42578125" style="66" customWidth="1"/>
    <col min="7682" max="7683" width="9.140625" style="66"/>
    <col min="7684" max="7684" width="2" style="66" customWidth="1"/>
    <col min="7685" max="7685" width="50" style="66" customWidth="1"/>
    <col min="7686" max="7686" width="6.28515625" style="66" customWidth="1"/>
    <col min="7687" max="7935" width="9.140625" style="66"/>
    <col min="7936" max="7936" width="45.85546875" style="66" customWidth="1"/>
    <col min="7937" max="7937" width="6.42578125" style="66" customWidth="1"/>
    <col min="7938" max="7939" width="9.140625" style="66"/>
    <col min="7940" max="7940" width="2" style="66" customWidth="1"/>
    <col min="7941" max="7941" width="50" style="66" customWidth="1"/>
    <col min="7942" max="7942" width="6.28515625" style="66" customWidth="1"/>
    <col min="7943" max="8191" width="9.140625" style="66"/>
    <col min="8192" max="8192" width="45.85546875" style="66" customWidth="1"/>
    <col min="8193" max="8193" width="6.42578125" style="66" customWidth="1"/>
    <col min="8194" max="8195" width="9.140625" style="66"/>
    <col min="8196" max="8196" width="2" style="66" customWidth="1"/>
    <col min="8197" max="8197" width="50" style="66" customWidth="1"/>
    <col min="8198" max="8198" width="6.28515625" style="66" customWidth="1"/>
    <col min="8199" max="8447" width="9.140625" style="66"/>
    <col min="8448" max="8448" width="45.85546875" style="66" customWidth="1"/>
    <col min="8449" max="8449" width="6.42578125" style="66" customWidth="1"/>
    <col min="8450" max="8451" width="9.140625" style="66"/>
    <col min="8452" max="8452" width="2" style="66" customWidth="1"/>
    <col min="8453" max="8453" width="50" style="66" customWidth="1"/>
    <col min="8454" max="8454" width="6.28515625" style="66" customWidth="1"/>
    <col min="8455" max="8703" width="9.140625" style="66"/>
    <col min="8704" max="8704" width="45.85546875" style="66" customWidth="1"/>
    <col min="8705" max="8705" width="6.42578125" style="66" customWidth="1"/>
    <col min="8706" max="8707" width="9.140625" style="66"/>
    <col min="8708" max="8708" width="2" style="66" customWidth="1"/>
    <col min="8709" max="8709" width="50" style="66" customWidth="1"/>
    <col min="8710" max="8710" width="6.28515625" style="66" customWidth="1"/>
    <col min="8711" max="8959" width="9.140625" style="66"/>
    <col min="8960" max="8960" width="45.85546875" style="66" customWidth="1"/>
    <col min="8961" max="8961" width="6.42578125" style="66" customWidth="1"/>
    <col min="8962" max="8963" width="9.140625" style="66"/>
    <col min="8964" max="8964" width="2" style="66" customWidth="1"/>
    <col min="8965" max="8965" width="50" style="66" customWidth="1"/>
    <col min="8966" max="8966" width="6.28515625" style="66" customWidth="1"/>
    <col min="8967" max="9215" width="9.140625" style="66"/>
    <col min="9216" max="9216" width="45.85546875" style="66" customWidth="1"/>
    <col min="9217" max="9217" width="6.42578125" style="66" customWidth="1"/>
    <col min="9218" max="9219" width="9.140625" style="66"/>
    <col min="9220" max="9220" width="2" style="66" customWidth="1"/>
    <col min="9221" max="9221" width="50" style="66" customWidth="1"/>
    <col min="9222" max="9222" width="6.28515625" style="66" customWidth="1"/>
    <col min="9223" max="9471" width="9.140625" style="66"/>
    <col min="9472" max="9472" width="45.85546875" style="66" customWidth="1"/>
    <col min="9473" max="9473" width="6.42578125" style="66" customWidth="1"/>
    <col min="9474" max="9475" width="9.140625" style="66"/>
    <col min="9476" max="9476" width="2" style="66" customWidth="1"/>
    <col min="9477" max="9477" width="50" style="66" customWidth="1"/>
    <col min="9478" max="9478" width="6.28515625" style="66" customWidth="1"/>
    <col min="9479" max="9727" width="9.140625" style="66"/>
    <col min="9728" max="9728" width="45.85546875" style="66" customWidth="1"/>
    <col min="9729" max="9729" width="6.42578125" style="66" customWidth="1"/>
    <col min="9730" max="9731" width="9.140625" style="66"/>
    <col min="9732" max="9732" width="2" style="66" customWidth="1"/>
    <col min="9733" max="9733" width="50" style="66" customWidth="1"/>
    <col min="9734" max="9734" width="6.28515625" style="66" customWidth="1"/>
    <col min="9735" max="9983" width="9.140625" style="66"/>
    <col min="9984" max="9984" width="45.85546875" style="66" customWidth="1"/>
    <col min="9985" max="9985" width="6.42578125" style="66" customWidth="1"/>
    <col min="9986" max="9987" width="9.140625" style="66"/>
    <col min="9988" max="9988" width="2" style="66" customWidth="1"/>
    <col min="9989" max="9989" width="50" style="66" customWidth="1"/>
    <col min="9990" max="9990" width="6.28515625" style="66" customWidth="1"/>
    <col min="9991" max="10239" width="9.140625" style="66"/>
    <col min="10240" max="10240" width="45.85546875" style="66" customWidth="1"/>
    <col min="10241" max="10241" width="6.42578125" style="66" customWidth="1"/>
    <col min="10242" max="10243" width="9.140625" style="66"/>
    <col min="10244" max="10244" width="2" style="66" customWidth="1"/>
    <col min="10245" max="10245" width="50" style="66" customWidth="1"/>
    <col min="10246" max="10246" width="6.28515625" style="66" customWidth="1"/>
    <col min="10247" max="10495" width="9.140625" style="66"/>
    <col min="10496" max="10496" width="45.85546875" style="66" customWidth="1"/>
    <col min="10497" max="10497" width="6.42578125" style="66" customWidth="1"/>
    <col min="10498" max="10499" width="9.140625" style="66"/>
    <col min="10500" max="10500" width="2" style="66" customWidth="1"/>
    <col min="10501" max="10501" width="50" style="66" customWidth="1"/>
    <col min="10502" max="10502" width="6.28515625" style="66" customWidth="1"/>
    <col min="10503" max="10751" width="9.140625" style="66"/>
    <col min="10752" max="10752" width="45.85546875" style="66" customWidth="1"/>
    <col min="10753" max="10753" width="6.42578125" style="66" customWidth="1"/>
    <col min="10754" max="10755" width="9.140625" style="66"/>
    <col min="10756" max="10756" width="2" style="66" customWidth="1"/>
    <col min="10757" max="10757" width="50" style="66" customWidth="1"/>
    <col min="10758" max="10758" width="6.28515625" style="66" customWidth="1"/>
    <col min="10759" max="11007" width="9.140625" style="66"/>
    <col min="11008" max="11008" width="45.85546875" style="66" customWidth="1"/>
    <col min="11009" max="11009" width="6.42578125" style="66" customWidth="1"/>
    <col min="11010" max="11011" width="9.140625" style="66"/>
    <col min="11012" max="11012" width="2" style="66" customWidth="1"/>
    <col min="11013" max="11013" width="50" style="66" customWidth="1"/>
    <col min="11014" max="11014" width="6.28515625" style="66" customWidth="1"/>
    <col min="11015" max="11263" width="9.140625" style="66"/>
    <col min="11264" max="11264" width="45.85546875" style="66" customWidth="1"/>
    <col min="11265" max="11265" width="6.42578125" style="66" customWidth="1"/>
    <col min="11266" max="11267" width="9.140625" style="66"/>
    <col min="11268" max="11268" width="2" style="66" customWidth="1"/>
    <col min="11269" max="11269" width="50" style="66" customWidth="1"/>
    <col min="11270" max="11270" width="6.28515625" style="66" customWidth="1"/>
    <col min="11271" max="11519" width="9.140625" style="66"/>
    <col min="11520" max="11520" width="45.85546875" style="66" customWidth="1"/>
    <col min="11521" max="11521" width="6.42578125" style="66" customWidth="1"/>
    <col min="11522" max="11523" width="9.140625" style="66"/>
    <col min="11524" max="11524" width="2" style="66" customWidth="1"/>
    <col min="11525" max="11525" width="50" style="66" customWidth="1"/>
    <col min="11526" max="11526" width="6.28515625" style="66" customWidth="1"/>
    <col min="11527" max="11775" width="9.140625" style="66"/>
    <col min="11776" max="11776" width="45.85546875" style="66" customWidth="1"/>
    <col min="11777" max="11777" width="6.42578125" style="66" customWidth="1"/>
    <col min="11778" max="11779" width="9.140625" style="66"/>
    <col min="11780" max="11780" width="2" style="66" customWidth="1"/>
    <col min="11781" max="11781" width="50" style="66" customWidth="1"/>
    <col min="11782" max="11782" width="6.28515625" style="66" customWidth="1"/>
    <col min="11783" max="12031" width="9.140625" style="66"/>
    <col min="12032" max="12032" width="45.85546875" style="66" customWidth="1"/>
    <col min="12033" max="12033" width="6.42578125" style="66" customWidth="1"/>
    <col min="12034" max="12035" width="9.140625" style="66"/>
    <col min="12036" max="12036" width="2" style="66" customWidth="1"/>
    <col min="12037" max="12037" width="50" style="66" customWidth="1"/>
    <col min="12038" max="12038" width="6.28515625" style="66" customWidth="1"/>
    <col min="12039" max="12287" width="9.140625" style="66"/>
    <col min="12288" max="12288" width="45.85546875" style="66" customWidth="1"/>
    <col min="12289" max="12289" width="6.42578125" style="66" customWidth="1"/>
    <col min="12290" max="12291" width="9.140625" style="66"/>
    <col min="12292" max="12292" width="2" style="66" customWidth="1"/>
    <col min="12293" max="12293" width="50" style="66" customWidth="1"/>
    <col min="12294" max="12294" width="6.28515625" style="66" customWidth="1"/>
    <col min="12295" max="12543" width="9.140625" style="66"/>
    <col min="12544" max="12544" width="45.85546875" style="66" customWidth="1"/>
    <col min="12545" max="12545" width="6.42578125" style="66" customWidth="1"/>
    <col min="12546" max="12547" width="9.140625" style="66"/>
    <col min="12548" max="12548" width="2" style="66" customWidth="1"/>
    <col min="12549" max="12549" width="50" style="66" customWidth="1"/>
    <col min="12550" max="12550" width="6.28515625" style="66" customWidth="1"/>
    <col min="12551" max="12799" width="9.140625" style="66"/>
    <col min="12800" max="12800" width="45.85546875" style="66" customWidth="1"/>
    <col min="12801" max="12801" width="6.42578125" style="66" customWidth="1"/>
    <col min="12802" max="12803" width="9.140625" style="66"/>
    <col min="12804" max="12804" width="2" style="66" customWidth="1"/>
    <col min="12805" max="12805" width="50" style="66" customWidth="1"/>
    <col min="12806" max="12806" width="6.28515625" style="66" customWidth="1"/>
    <col min="12807" max="13055" width="9.140625" style="66"/>
    <col min="13056" max="13056" width="45.85546875" style="66" customWidth="1"/>
    <col min="13057" max="13057" width="6.42578125" style="66" customWidth="1"/>
    <col min="13058" max="13059" width="9.140625" style="66"/>
    <col min="13060" max="13060" width="2" style="66" customWidth="1"/>
    <col min="13061" max="13061" width="50" style="66" customWidth="1"/>
    <col min="13062" max="13062" width="6.28515625" style="66" customWidth="1"/>
    <col min="13063" max="13311" width="9.140625" style="66"/>
    <col min="13312" max="13312" width="45.85546875" style="66" customWidth="1"/>
    <col min="13313" max="13313" width="6.42578125" style="66" customWidth="1"/>
    <col min="13314" max="13315" width="9.140625" style="66"/>
    <col min="13316" max="13316" width="2" style="66" customWidth="1"/>
    <col min="13317" max="13317" width="50" style="66" customWidth="1"/>
    <col min="13318" max="13318" width="6.28515625" style="66" customWidth="1"/>
    <col min="13319" max="13567" width="9.140625" style="66"/>
    <col min="13568" max="13568" width="45.85546875" style="66" customWidth="1"/>
    <col min="13569" max="13569" width="6.42578125" style="66" customWidth="1"/>
    <col min="13570" max="13571" width="9.140625" style="66"/>
    <col min="13572" max="13572" width="2" style="66" customWidth="1"/>
    <col min="13573" max="13573" width="50" style="66" customWidth="1"/>
    <col min="13574" max="13574" width="6.28515625" style="66" customWidth="1"/>
    <col min="13575" max="13823" width="9.140625" style="66"/>
    <col min="13824" max="13824" width="45.85546875" style="66" customWidth="1"/>
    <col min="13825" max="13825" width="6.42578125" style="66" customWidth="1"/>
    <col min="13826" max="13827" width="9.140625" style="66"/>
    <col min="13828" max="13828" width="2" style="66" customWidth="1"/>
    <col min="13829" max="13829" width="50" style="66" customWidth="1"/>
    <col min="13830" max="13830" width="6.28515625" style="66" customWidth="1"/>
    <col min="13831" max="14079" width="9.140625" style="66"/>
    <col min="14080" max="14080" width="45.85546875" style="66" customWidth="1"/>
    <col min="14081" max="14081" width="6.42578125" style="66" customWidth="1"/>
    <col min="14082" max="14083" width="9.140625" style="66"/>
    <col min="14084" max="14084" width="2" style="66" customWidth="1"/>
    <col min="14085" max="14085" width="50" style="66" customWidth="1"/>
    <col min="14086" max="14086" width="6.28515625" style="66" customWidth="1"/>
    <col min="14087" max="14335" width="9.140625" style="66"/>
    <col min="14336" max="14336" width="45.85546875" style="66" customWidth="1"/>
    <col min="14337" max="14337" width="6.42578125" style="66" customWidth="1"/>
    <col min="14338" max="14339" width="9.140625" style="66"/>
    <col min="14340" max="14340" width="2" style="66" customWidth="1"/>
    <col min="14341" max="14341" width="50" style="66" customWidth="1"/>
    <col min="14342" max="14342" width="6.28515625" style="66" customWidth="1"/>
    <col min="14343" max="14591" width="9.140625" style="66"/>
    <col min="14592" max="14592" width="45.85546875" style="66" customWidth="1"/>
    <col min="14593" max="14593" width="6.42578125" style="66" customWidth="1"/>
    <col min="14594" max="14595" width="9.140625" style="66"/>
    <col min="14596" max="14596" width="2" style="66" customWidth="1"/>
    <col min="14597" max="14597" width="50" style="66" customWidth="1"/>
    <col min="14598" max="14598" width="6.28515625" style="66" customWidth="1"/>
    <col min="14599" max="14847" width="9.140625" style="66"/>
    <col min="14848" max="14848" width="45.85546875" style="66" customWidth="1"/>
    <col min="14849" max="14849" width="6.42578125" style="66" customWidth="1"/>
    <col min="14850" max="14851" width="9.140625" style="66"/>
    <col min="14852" max="14852" width="2" style="66" customWidth="1"/>
    <col min="14853" max="14853" width="50" style="66" customWidth="1"/>
    <col min="14854" max="14854" width="6.28515625" style="66" customWidth="1"/>
    <col min="14855" max="15103" width="9.140625" style="66"/>
    <col min="15104" max="15104" width="45.85546875" style="66" customWidth="1"/>
    <col min="15105" max="15105" width="6.42578125" style="66" customWidth="1"/>
    <col min="15106" max="15107" width="9.140625" style="66"/>
    <col min="15108" max="15108" width="2" style="66" customWidth="1"/>
    <col min="15109" max="15109" width="50" style="66" customWidth="1"/>
    <col min="15110" max="15110" width="6.28515625" style="66" customWidth="1"/>
    <col min="15111" max="15359" width="9.140625" style="66"/>
    <col min="15360" max="15360" width="45.85546875" style="66" customWidth="1"/>
    <col min="15361" max="15361" width="6.42578125" style="66" customWidth="1"/>
    <col min="15362" max="15363" width="9.140625" style="66"/>
    <col min="15364" max="15364" width="2" style="66" customWidth="1"/>
    <col min="15365" max="15365" width="50" style="66" customWidth="1"/>
    <col min="15366" max="15366" width="6.28515625" style="66" customWidth="1"/>
    <col min="15367" max="15615" width="9.140625" style="66"/>
    <col min="15616" max="15616" width="45.85546875" style="66" customWidth="1"/>
    <col min="15617" max="15617" width="6.42578125" style="66" customWidth="1"/>
    <col min="15618" max="15619" width="9.140625" style="66"/>
    <col min="15620" max="15620" width="2" style="66" customWidth="1"/>
    <col min="15621" max="15621" width="50" style="66" customWidth="1"/>
    <col min="15622" max="15622" width="6.28515625" style="66" customWidth="1"/>
    <col min="15623" max="15871" width="9.140625" style="66"/>
    <col min="15872" max="15872" width="45.85546875" style="66" customWidth="1"/>
    <col min="15873" max="15873" width="6.42578125" style="66" customWidth="1"/>
    <col min="15874" max="15875" width="9.140625" style="66"/>
    <col min="15876" max="15876" width="2" style="66" customWidth="1"/>
    <col min="15877" max="15877" width="50" style="66" customWidth="1"/>
    <col min="15878" max="15878" width="6.28515625" style="66" customWidth="1"/>
    <col min="15879" max="16127" width="9.140625" style="66"/>
    <col min="16128" max="16128" width="45.85546875" style="66" customWidth="1"/>
    <col min="16129" max="16129" width="6.42578125" style="66" customWidth="1"/>
    <col min="16130" max="16131" width="9.140625" style="66"/>
    <col min="16132" max="16132" width="2" style="66" customWidth="1"/>
    <col min="16133" max="16133" width="50" style="66" customWidth="1"/>
    <col min="16134" max="16134" width="6.28515625" style="66" customWidth="1"/>
    <col min="16135" max="16384" width="9.140625" style="66"/>
  </cols>
  <sheetData>
    <row r="1" spans="1:10">
      <c r="A1" s="555" t="s">
        <v>277</v>
      </c>
      <c r="B1" s="555"/>
      <c r="C1" s="555"/>
      <c r="D1" s="555"/>
      <c r="E1" s="331"/>
      <c r="F1" s="331"/>
      <c r="G1" s="331"/>
      <c r="H1" s="331"/>
    </row>
    <row r="2" spans="1:10" ht="15.75">
      <c r="A2" s="556" t="s">
        <v>310</v>
      </c>
      <c r="B2" s="556"/>
      <c r="C2" s="556"/>
      <c r="D2" s="556"/>
      <c r="E2" s="254"/>
      <c r="F2" s="254"/>
      <c r="G2" s="254"/>
      <c r="H2" s="254"/>
    </row>
    <row r="3" spans="1:10" s="26" customFormat="1" ht="15" customHeight="1">
      <c r="A3" s="513" t="str">
        <f>"на "&amp;'обща информация'!G8&amp;", гр. "&amp;'обща информация'!G9</f>
        <v>на "ВОДОСНАБДЯВАНЕ И КАНАЛИЗАЦИЯ" ЕООД, гр. ХАСКОВО</v>
      </c>
      <c r="B3" s="513"/>
      <c r="C3" s="513"/>
      <c r="D3" s="513"/>
      <c r="E3" s="67"/>
      <c r="F3" s="67"/>
      <c r="G3" s="67"/>
      <c r="H3" s="67"/>
      <c r="I3" s="67"/>
      <c r="J3" s="67"/>
    </row>
    <row r="4" spans="1:10" s="26" customFormat="1" ht="15" customHeight="1">
      <c r="A4" s="513" t="str">
        <f>"ЕИК по БУЛСТАТ: " &amp;'обща информация'!G10</f>
        <v>ЕИК по БУЛСТАТ: 126004284</v>
      </c>
      <c r="B4" s="513"/>
      <c r="C4" s="513"/>
      <c r="D4" s="513"/>
      <c r="E4" s="67"/>
      <c r="F4" s="67"/>
      <c r="G4" s="67"/>
      <c r="H4" s="67"/>
      <c r="I4" s="67"/>
      <c r="J4" s="67"/>
    </row>
    <row r="5" spans="1:10" s="26" customFormat="1" ht="15" customHeight="1">
      <c r="A5" s="513" t="str">
        <f>"към: " &amp;'обща информация'!G12</f>
        <v>към: 31.03.2020 г.</v>
      </c>
      <c r="B5" s="513"/>
      <c r="C5" s="513"/>
      <c r="D5" s="513"/>
      <c r="E5" s="67"/>
      <c r="F5" s="67"/>
      <c r="G5" s="67"/>
      <c r="H5" s="67"/>
      <c r="I5" s="67"/>
      <c r="J5" s="67"/>
    </row>
    <row r="6" spans="1:10" s="26" customFormat="1" ht="15" customHeight="1" thickBot="1">
      <c r="A6" s="313"/>
      <c r="B6" s="313"/>
      <c r="C6" s="313"/>
      <c r="D6" s="313"/>
      <c r="E6" s="67"/>
      <c r="F6" s="67"/>
      <c r="G6" s="67"/>
      <c r="H6" s="67"/>
      <c r="I6" s="67"/>
      <c r="J6" s="67"/>
    </row>
    <row r="7" spans="1:10" s="26" customFormat="1" ht="15" customHeight="1">
      <c r="A7" s="577" t="s">
        <v>67</v>
      </c>
      <c r="B7" s="581" t="s">
        <v>38</v>
      </c>
      <c r="C7" s="575" t="s">
        <v>401</v>
      </c>
      <c r="D7" s="576"/>
      <c r="E7" s="313"/>
      <c r="F7" s="313"/>
      <c r="G7" s="313"/>
      <c r="H7" s="313"/>
      <c r="I7" s="67"/>
      <c r="J7" s="67"/>
    </row>
    <row r="8" spans="1:10" s="26" customFormat="1" ht="15" customHeight="1">
      <c r="A8" s="578"/>
      <c r="B8" s="582"/>
      <c r="C8" s="329" t="s">
        <v>541</v>
      </c>
      <c r="D8" s="330" t="s">
        <v>542</v>
      </c>
      <c r="E8" s="313"/>
      <c r="F8" s="313"/>
      <c r="G8" s="313"/>
      <c r="H8" s="313"/>
      <c r="I8" s="67"/>
      <c r="J8" s="67"/>
    </row>
    <row r="9" spans="1:10" s="26" customFormat="1" ht="16.5" thickBot="1">
      <c r="A9" s="579"/>
      <c r="B9" s="583"/>
      <c r="C9" s="373" t="str">
        <f>'обща информация'!$G$12</f>
        <v>31.03.2020 г.</v>
      </c>
      <c r="D9" s="374" t="str">
        <f>'обща информация'!G13</f>
        <v>31.03.2019 г.</v>
      </c>
      <c r="E9" s="313"/>
      <c r="F9" s="313"/>
      <c r="G9" s="313"/>
      <c r="H9" s="313"/>
      <c r="I9" s="67"/>
      <c r="J9" s="67"/>
    </row>
    <row r="10" spans="1:10" s="26" customFormat="1" ht="15" customHeight="1">
      <c r="A10" s="332" t="s">
        <v>69</v>
      </c>
      <c r="B10" s="281"/>
      <c r="C10" s="466"/>
      <c r="D10" s="467"/>
      <c r="E10" s="313"/>
      <c r="F10" s="313"/>
      <c r="G10" s="313"/>
      <c r="H10" s="313"/>
      <c r="I10" s="67"/>
      <c r="J10" s="67"/>
    </row>
    <row r="11" spans="1:10" s="26" customFormat="1" ht="15" customHeight="1">
      <c r="A11" s="333" t="s">
        <v>402</v>
      </c>
      <c r="B11" s="282"/>
      <c r="C11" s="468"/>
      <c r="D11" s="469"/>
      <c r="E11" s="313"/>
      <c r="F11" s="313"/>
      <c r="G11" s="313"/>
      <c r="H11" s="313"/>
      <c r="I11" s="67"/>
      <c r="J11" s="67"/>
    </row>
    <row r="12" spans="1:10" s="26" customFormat="1" ht="15" customHeight="1">
      <c r="A12" s="334" t="s">
        <v>403</v>
      </c>
      <c r="B12" s="335">
        <v>10100</v>
      </c>
      <c r="C12" s="470"/>
      <c r="D12" s="471"/>
      <c r="E12" s="313"/>
      <c r="F12" s="313"/>
      <c r="G12" s="313"/>
      <c r="H12" s="313"/>
      <c r="I12" s="67"/>
      <c r="J12" s="67"/>
    </row>
    <row r="13" spans="1:10" s="26" customFormat="1" ht="15" customHeight="1">
      <c r="A13" s="334" t="s">
        <v>404</v>
      </c>
      <c r="B13" s="335">
        <v>10200</v>
      </c>
      <c r="C13" s="472">
        <f>SUM(C14:C15)</f>
        <v>1828</v>
      </c>
      <c r="D13" s="473">
        <f>SUM(D14:D15)</f>
        <v>1784</v>
      </c>
      <c r="E13" s="313"/>
      <c r="F13" s="313"/>
      <c r="G13" s="313"/>
      <c r="H13" s="313"/>
      <c r="I13" s="67"/>
      <c r="J13" s="67"/>
    </row>
    <row r="14" spans="1:10" s="26" customFormat="1" ht="15" customHeight="1">
      <c r="A14" s="336" t="s">
        <v>344</v>
      </c>
      <c r="B14" s="335">
        <v>10210</v>
      </c>
      <c r="C14" s="470">
        <v>1589</v>
      </c>
      <c r="D14" s="471">
        <v>1574</v>
      </c>
      <c r="E14" s="313"/>
      <c r="F14" s="313"/>
      <c r="G14" s="313"/>
      <c r="H14" s="313"/>
      <c r="I14" s="67"/>
      <c r="J14" s="67"/>
    </row>
    <row r="15" spans="1:10" s="26" customFormat="1" ht="15" customHeight="1">
      <c r="A15" s="336" t="s">
        <v>405</v>
      </c>
      <c r="B15" s="335">
        <v>10220</v>
      </c>
      <c r="C15" s="470">
        <v>239</v>
      </c>
      <c r="D15" s="471">
        <v>210</v>
      </c>
      <c r="E15" s="313"/>
      <c r="F15" s="313"/>
      <c r="G15" s="313"/>
      <c r="H15" s="313"/>
      <c r="I15" s="67"/>
      <c r="J15" s="67"/>
    </row>
    <row r="16" spans="1:10" s="26" customFormat="1" ht="15" customHeight="1">
      <c r="A16" s="334" t="s">
        <v>406</v>
      </c>
      <c r="B16" s="335">
        <v>10300</v>
      </c>
      <c r="C16" s="472">
        <f>SUM(C18,C20)</f>
        <v>1704</v>
      </c>
      <c r="D16" s="474">
        <f>SUM(D18,D20)</f>
        <v>1635</v>
      </c>
      <c r="E16" s="313"/>
      <c r="F16" s="313"/>
      <c r="G16" s="313"/>
      <c r="H16" s="313"/>
      <c r="I16" s="67"/>
      <c r="J16" s="67"/>
    </row>
    <row r="17" spans="1:10" s="26" customFormat="1" ht="15" customHeight="1">
      <c r="A17" s="337" t="s">
        <v>337</v>
      </c>
      <c r="B17" s="282"/>
      <c r="C17" s="470"/>
      <c r="D17" s="471"/>
      <c r="E17" s="313"/>
      <c r="F17" s="313"/>
      <c r="G17" s="313"/>
      <c r="H17" s="313"/>
      <c r="I17" s="67"/>
      <c r="J17" s="67"/>
    </row>
    <row r="18" spans="1:10" s="26" customFormat="1" ht="15" customHeight="1">
      <c r="A18" s="337" t="s">
        <v>407</v>
      </c>
      <c r="B18" s="335">
        <v>10310</v>
      </c>
      <c r="C18" s="470">
        <v>1342</v>
      </c>
      <c r="D18" s="471">
        <v>1243</v>
      </c>
      <c r="E18" s="313"/>
      <c r="F18" s="313"/>
      <c r="G18" s="313"/>
      <c r="H18" s="313"/>
      <c r="I18" s="67"/>
      <c r="J18" s="67"/>
    </row>
    <row r="19" spans="1:10" s="26" customFormat="1" ht="15" customHeight="1">
      <c r="A19" s="337" t="s">
        <v>408</v>
      </c>
      <c r="B19" s="335">
        <v>10311</v>
      </c>
      <c r="C19" s="470"/>
      <c r="D19" s="471"/>
      <c r="E19" s="313"/>
      <c r="F19" s="313"/>
      <c r="G19" s="313"/>
      <c r="H19" s="313"/>
      <c r="I19" s="67"/>
      <c r="J19" s="67"/>
    </row>
    <row r="20" spans="1:10" s="26" customFormat="1" ht="15" customHeight="1">
      <c r="A20" s="337" t="s">
        <v>409</v>
      </c>
      <c r="B20" s="335">
        <v>10320</v>
      </c>
      <c r="C20" s="470">
        <v>362</v>
      </c>
      <c r="D20" s="471">
        <v>392</v>
      </c>
      <c r="E20" s="313"/>
      <c r="F20" s="313"/>
      <c r="G20" s="313"/>
      <c r="H20" s="313"/>
      <c r="I20" s="67"/>
      <c r="J20" s="67"/>
    </row>
    <row r="21" spans="1:10" s="26" customFormat="1" ht="15" customHeight="1">
      <c r="A21" s="337" t="s">
        <v>410</v>
      </c>
      <c r="B21" s="335">
        <v>10321</v>
      </c>
      <c r="C21" s="470"/>
      <c r="D21" s="471"/>
      <c r="E21" s="313"/>
      <c r="F21" s="313"/>
      <c r="G21" s="313"/>
      <c r="H21" s="313"/>
      <c r="I21" s="67"/>
      <c r="J21" s="67"/>
    </row>
    <row r="22" spans="1:10" s="26" customFormat="1" ht="15" customHeight="1">
      <c r="A22" s="334" t="s">
        <v>411</v>
      </c>
      <c r="B22" s="335">
        <v>10400</v>
      </c>
      <c r="C22" s="472">
        <f>SUM(C23,C26)</f>
        <v>74</v>
      </c>
      <c r="D22" s="474">
        <f>SUM(D23,D26)</f>
        <v>74</v>
      </c>
      <c r="E22" s="313"/>
      <c r="F22" s="313"/>
      <c r="G22" s="313"/>
      <c r="H22" s="313"/>
      <c r="I22" s="67"/>
      <c r="J22" s="67"/>
    </row>
    <row r="23" spans="1:10" s="26" customFormat="1" ht="24">
      <c r="A23" s="336" t="s">
        <v>412</v>
      </c>
      <c r="B23" s="335">
        <v>10410</v>
      </c>
      <c r="C23" s="472">
        <f>SUM(C24:C25)</f>
        <v>74</v>
      </c>
      <c r="D23" s="474">
        <f>SUM(D24:D25)</f>
        <v>74</v>
      </c>
      <c r="E23" s="313"/>
      <c r="F23" s="313"/>
      <c r="G23" s="313"/>
      <c r="H23" s="313"/>
      <c r="I23" s="67"/>
      <c r="J23" s="67"/>
    </row>
    <row r="24" spans="1:10" s="26" customFormat="1" ht="15" customHeight="1">
      <c r="A24" s="337" t="s">
        <v>413</v>
      </c>
      <c r="B24" s="335">
        <v>10411</v>
      </c>
      <c r="C24" s="470">
        <v>74</v>
      </c>
      <c r="D24" s="471">
        <v>74</v>
      </c>
      <c r="E24" s="313"/>
      <c r="F24" s="313"/>
      <c r="G24" s="313"/>
      <c r="H24" s="313"/>
      <c r="I24" s="67"/>
      <c r="J24" s="67"/>
    </row>
    <row r="25" spans="1:10" s="26" customFormat="1" ht="15" customHeight="1">
      <c r="A25" s="337" t="s">
        <v>414</v>
      </c>
      <c r="B25" s="335">
        <v>10412</v>
      </c>
      <c r="C25" s="470"/>
      <c r="D25" s="471"/>
      <c r="E25" s="313"/>
      <c r="F25" s="313"/>
      <c r="G25" s="313"/>
      <c r="H25" s="313"/>
      <c r="I25" s="67"/>
      <c r="J25" s="67"/>
    </row>
    <row r="26" spans="1:10" s="26" customFormat="1" ht="15" customHeight="1">
      <c r="A26" s="336" t="s">
        <v>415</v>
      </c>
      <c r="B26" s="335">
        <v>10420</v>
      </c>
      <c r="C26" s="470"/>
      <c r="D26" s="471"/>
      <c r="E26" s="313"/>
      <c r="F26" s="313"/>
      <c r="G26" s="313"/>
      <c r="H26" s="313"/>
      <c r="I26" s="67"/>
      <c r="J26" s="67"/>
    </row>
    <row r="27" spans="1:10" s="26" customFormat="1" ht="15" customHeight="1">
      <c r="A27" s="334" t="s">
        <v>416</v>
      </c>
      <c r="B27" s="335">
        <v>10500</v>
      </c>
      <c r="C27" s="470">
        <v>33</v>
      </c>
      <c r="D27" s="471">
        <v>52</v>
      </c>
      <c r="E27" s="313"/>
      <c r="F27" s="313"/>
      <c r="G27" s="313"/>
      <c r="H27" s="313"/>
      <c r="I27" s="67"/>
      <c r="J27" s="67"/>
    </row>
    <row r="28" spans="1:10" s="26" customFormat="1" ht="15" customHeight="1">
      <c r="A28" s="337" t="s">
        <v>337</v>
      </c>
      <c r="B28" s="282"/>
      <c r="C28" s="470"/>
      <c r="D28" s="471"/>
      <c r="E28" s="313"/>
      <c r="F28" s="313"/>
      <c r="G28" s="313"/>
      <c r="H28" s="313"/>
      <c r="I28" s="67"/>
      <c r="J28" s="67"/>
    </row>
    <row r="29" spans="1:10" s="26" customFormat="1" ht="15" customHeight="1">
      <c r="A29" s="337" t="s">
        <v>417</v>
      </c>
      <c r="B29" s="335">
        <v>10510</v>
      </c>
      <c r="C29" s="470">
        <v>24</v>
      </c>
      <c r="D29" s="471">
        <v>32</v>
      </c>
      <c r="E29" s="313"/>
      <c r="F29" s="313"/>
      <c r="G29" s="313"/>
      <c r="H29" s="313"/>
      <c r="I29" s="67"/>
      <c r="J29" s="67"/>
    </row>
    <row r="30" spans="1:10" s="26" customFormat="1" ht="15" customHeight="1">
      <c r="A30" s="337" t="s">
        <v>418</v>
      </c>
      <c r="B30" s="335">
        <v>10520</v>
      </c>
      <c r="C30" s="470">
        <v>9</v>
      </c>
      <c r="D30" s="471">
        <v>20</v>
      </c>
      <c r="E30" s="313"/>
      <c r="F30" s="313"/>
      <c r="G30" s="313"/>
      <c r="H30" s="313"/>
      <c r="I30" s="67"/>
      <c r="J30" s="67"/>
    </row>
    <row r="31" spans="1:10" s="26" customFormat="1" ht="15" customHeight="1">
      <c r="A31" s="333" t="s">
        <v>45</v>
      </c>
      <c r="B31" s="338">
        <v>10000</v>
      </c>
      <c r="C31" s="475">
        <f>C12+C13+C16+C22+C27</f>
        <v>3639</v>
      </c>
      <c r="D31" s="476">
        <f>D12+D13+D16+D22+D27</f>
        <v>3545</v>
      </c>
      <c r="E31" s="313"/>
      <c r="F31" s="313"/>
      <c r="G31" s="313"/>
      <c r="H31" s="313"/>
      <c r="I31" s="67"/>
      <c r="J31" s="67"/>
    </row>
    <row r="32" spans="1:10" s="26" customFormat="1" ht="15" customHeight="1">
      <c r="A32" s="333" t="s">
        <v>419</v>
      </c>
      <c r="B32" s="282"/>
      <c r="C32" s="468"/>
      <c r="D32" s="469"/>
      <c r="E32" s="313"/>
      <c r="F32" s="313"/>
      <c r="G32" s="313"/>
      <c r="H32" s="313"/>
      <c r="I32" s="67"/>
      <c r="J32" s="67"/>
    </row>
    <row r="33" spans="1:10" s="26" customFormat="1" ht="21" customHeight="1">
      <c r="A33" s="336" t="s">
        <v>420</v>
      </c>
      <c r="B33" s="335">
        <v>11100</v>
      </c>
      <c r="C33" s="470"/>
      <c r="D33" s="471"/>
      <c r="E33" s="313"/>
      <c r="F33" s="313"/>
      <c r="G33" s="313"/>
      <c r="H33" s="313"/>
      <c r="I33" s="67"/>
      <c r="J33" s="67"/>
    </row>
    <row r="34" spans="1:10" s="26" customFormat="1" ht="15" customHeight="1">
      <c r="A34" s="337" t="s">
        <v>421</v>
      </c>
      <c r="B34" s="335">
        <v>11110</v>
      </c>
      <c r="C34" s="470"/>
      <c r="D34" s="471"/>
      <c r="E34" s="313"/>
      <c r="F34" s="313"/>
      <c r="G34" s="313"/>
      <c r="H34" s="313"/>
      <c r="I34" s="67"/>
      <c r="J34" s="67"/>
    </row>
    <row r="35" spans="1:10" s="26" customFormat="1" ht="15" customHeight="1">
      <c r="A35" s="334" t="s">
        <v>422</v>
      </c>
      <c r="B35" s="335">
        <v>11200</v>
      </c>
      <c r="C35" s="470">
        <v>33</v>
      </c>
      <c r="D35" s="471">
        <v>18</v>
      </c>
      <c r="E35" s="313"/>
      <c r="F35" s="313"/>
      <c r="G35" s="313"/>
      <c r="H35" s="313"/>
      <c r="I35" s="67"/>
      <c r="J35" s="67"/>
    </row>
    <row r="36" spans="1:10" s="26" customFormat="1" ht="15" customHeight="1">
      <c r="A36" s="337" t="s">
        <v>337</v>
      </c>
      <c r="B36" s="282"/>
      <c r="C36" s="470"/>
      <c r="D36" s="471"/>
      <c r="E36" s="313"/>
      <c r="F36" s="313"/>
      <c r="G36" s="313"/>
      <c r="H36" s="313"/>
      <c r="I36" s="67"/>
      <c r="J36" s="67"/>
    </row>
    <row r="37" spans="1:10" s="26" customFormat="1" ht="15" customHeight="1">
      <c r="A37" s="336" t="s">
        <v>423</v>
      </c>
      <c r="B37" s="335">
        <v>11210</v>
      </c>
      <c r="C37" s="470"/>
      <c r="D37" s="471"/>
      <c r="E37" s="313"/>
      <c r="F37" s="313"/>
      <c r="G37" s="313"/>
      <c r="H37" s="313"/>
      <c r="I37" s="67"/>
      <c r="J37" s="67"/>
    </row>
    <row r="38" spans="1:10" s="26" customFormat="1" ht="15" customHeight="1">
      <c r="A38" s="336" t="s">
        <v>424</v>
      </c>
      <c r="B38" s="335">
        <v>11220</v>
      </c>
      <c r="C38" s="470"/>
      <c r="D38" s="471"/>
      <c r="E38" s="313"/>
      <c r="F38" s="313"/>
      <c r="G38" s="313"/>
      <c r="H38" s="313"/>
      <c r="I38" s="67"/>
      <c r="J38" s="67"/>
    </row>
    <row r="39" spans="1:10" s="26" customFormat="1" ht="15" customHeight="1">
      <c r="A39" s="333" t="s">
        <v>71</v>
      </c>
      <c r="B39" s="338">
        <v>11000</v>
      </c>
      <c r="C39" s="475">
        <f>C33+C35</f>
        <v>33</v>
      </c>
      <c r="D39" s="476">
        <f>D33+D35</f>
        <v>18</v>
      </c>
      <c r="E39" s="313"/>
      <c r="F39" s="313"/>
      <c r="G39" s="313"/>
      <c r="H39" s="313"/>
      <c r="I39" s="67"/>
      <c r="J39" s="67"/>
    </row>
    <row r="40" spans="1:10" s="26" customFormat="1" ht="15" customHeight="1">
      <c r="A40" s="333" t="s">
        <v>72</v>
      </c>
      <c r="B40" s="338">
        <v>14000</v>
      </c>
      <c r="C40" s="470"/>
      <c r="D40" s="471"/>
      <c r="E40" s="313"/>
      <c r="F40" s="313"/>
      <c r="G40" s="313"/>
      <c r="H40" s="313"/>
      <c r="I40" s="67"/>
      <c r="J40" s="67"/>
    </row>
    <row r="41" spans="1:10" s="26" customFormat="1" ht="15" customHeight="1">
      <c r="A41" s="333" t="s">
        <v>425</v>
      </c>
      <c r="B41" s="338">
        <v>13000</v>
      </c>
      <c r="C41" s="475">
        <f>C31+C39</f>
        <v>3672</v>
      </c>
      <c r="D41" s="476">
        <f>D31+D39</f>
        <v>3563</v>
      </c>
      <c r="E41" s="313"/>
      <c r="F41" s="313"/>
      <c r="G41" s="313"/>
      <c r="H41" s="313"/>
      <c r="I41" s="67"/>
      <c r="J41" s="67"/>
    </row>
    <row r="42" spans="1:10" s="26" customFormat="1" ht="15" customHeight="1">
      <c r="A42" s="333" t="s">
        <v>426</v>
      </c>
      <c r="B42" s="338">
        <v>14100</v>
      </c>
      <c r="C42" s="477">
        <f>IF(C84&gt;C41,C84-C41,0)</f>
        <v>0</v>
      </c>
      <c r="D42" s="478">
        <f>IF(D84&gt;D41,D84-D41,0)</f>
        <v>0</v>
      </c>
      <c r="E42" s="313"/>
      <c r="F42" s="313"/>
      <c r="G42" s="313"/>
      <c r="H42" s="313"/>
      <c r="I42" s="67"/>
      <c r="J42" s="67"/>
    </row>
    <row r="43" spans="1:10" s="26" customFormat="1" ht="15" customHeight="1">
      <c r="A43" s="333" t="s">
        <v>427</v>
      </c>
      <c r="B43" s="338">
        <v>14200</v>
      </c>
      <c r="C43" s="470"/>
      <c r="D43" s="471"/>
      <c r="E43" s="313"/>
      <c r="F43" s="313"/>
      <c r="G43" s="313"/>
      <c r="H43" s="313"/>
      <c r="I43" s="67"/>
      <c r="J43" s="67"/>
    </row>
    <row r="44" spans="1:10" s="26" customFormat="1" ht="15" customHeight="1">
      <c r="A44" s="333" t="s">
        <v>428</v>
      </c>
      <c r="B44" s="338">
        <v>14300</v>
      </c>
      <c r="C44" s="470"/>
      <c r="D44" s="471"/>
      <c r="E44" s="313"/>
      <c r="F44" s="313"/>
      <c r="G44" s="313"/>
      <c r="H44" s="313"/>
      <c r="I44" s="67"/>
      <c r="J44" s="67"/>
    </row>
    <row r="45" spans="1:10" s="26" customFormat="1" ht="15" customHeight="1">
      <c r="A45" s="333" t="s">
        <v>429</v>
      </c>
      <c r="B45" s="338">
        <v>14400</v>
      </c>
      <c r="C45" s="475">
        <f>C42-C43-C44</f>
        <v>0</v>
      </c>
      <c r="D45" s="476">
        <f>D42-D43-D44</f>
        <v>0</v>
      </c>
      <c r="E45" s="313"/>
      <c r="F45" s="313"/>
      <c r="G45" s="313"/>
      <c r="H45" s="313"/>
      <c r="I45" s="67"/>
      <c r="J45" s="67"/>
    </row>
    <row r="46" spans="1:10" s="26" customFormat="1" ht="15" customHeight="1" thickBot="1">
      <c r="A46" s="339" t="s">
        <v>430</v>
      </c>
      <c r="B46" s="340">
        <v>14500</v>
      </c>
      <c r="C46" s="479">
        <f>C41+C43+C44+C45</f>
        <v>3672</v>
      </c>
      <c r="D46" s="480">
        <f>D41+D43+D44+D45</f>
        <v>3563</v>
      </c>
      <c r="E46" s="313"/>
      <c r="F46" s="313"/>
      <c r="G46" s="313"/>
      <c r="H46" s="313"/>
      <c r="I46" s="67"/>
      <c r="J46" s="67"/>
    </row>
    <row r="47" spans="1:10" s="26" customFormat="1" ht="15" customHeight="1">
      <c r="A47" s="313"/>
      <c r="B47" s="313"/>
      <c r="C47" s="313"/>
      <c r="D47" s="313"/>
      <c r="E47" s="313"/>
      <c r="F47" s="313"/>
      <c r="G47" s="313"/>
      <c r="H47" s="313"/>
      <c r="I47" s="67"/>
      <c r="J47" s="67"/>
    </row>
    <row r="48" spans="1:10" s="26" customFormat="1" ht="15" customHeight="1" thickBot="1">
      <c r="A48" s="313"/>
      <c r="B48" s="313"/>
      <c r="C48" s="313"/>
      <c r="D48" s="313"/>
      <c r="E48" s="313"/>
      <c r="F48" s="313"/>
      <c r="G48" s="313"/>
      <c r="H48" s="313"/>
      <c r="I48" s="67"/>
      <c r="J48" s="67"/>
    </row>
    <row r="49" spans="1:10" s="26" customFormat="1" ht="15" customHeight="1">
      <c r="A49" s="584" t="s">
        <v>68</v>
      </c>
      <c r="B49" s="587" t="s">
        <v>38</v>
      </c>
      <c r="C49" s="589" t="s">
        <v>401</v>
      </c>
      <c r="D49" s="576"/>
      <c r="E49" s="313"/>
      <c r="F49" s="313"/>
      <c r="G49" s="313"/>
      <c r="H49" s="313"/>
      <c r="I49" s="67"/>
      <c r="J49" s="67"/>
    </row>
    <row r="50" spans="1:10" s="26" customFormat="1" ht="15" customHeight="1">
      <c r="A50" s="585"/>
      <c r="B50" s="588"/>
      <c r="C50" s="329" t="s">
        <v>541</v>
      </c>
      <c r="D50" s="330" t="s">
        <v>542</v>
      </c>
      <c r="E50" s="313"/>
      <c r="F50" s="313"/>
      <c r="G50" s="313"/>
      <c r="H50" s="313"/>
      <c r="I50" s="67"/>
      <c r="J50" s="67"/>
    </row>
    <row r="51" spans="1:10" s="26" customFormat="1" ht="15.75">
      <c r="A51" s="586"/>
      <c r="B51" s="588"/>
      <c r="C51" s="88" t="str">
        <f>'обща информация'!$G$12</f>
        <v>31.03.2020 г.</v>
      </c>
      <c r="D51" s="375" t="str">
        <f>'обща информация'!G13</f>
        <v>31.03.2019 г.</v>
      </c>
      <c r="E51" s="313"/>
      <c r="F51" s="313"/>
      <c r="G51" s="313"/>
      <c r="H51" s="313"/>
      <c r="I51" s="67"/>
      <c r="J51" s="67"/>
    </row>
    <row r="52" spans="1:10" s="26" customFormat="1" ht="15" customHeight="1">
      <c r="A52" s="376" t="s">
        <v>70</v>
      </c>
      <c r="B52" s="257"/>
      <c r="C52" s="466"/>
      <c r="D52" s="467"/>
      <c r="E52" s="313"/>
      <c r="F52" s="313"/>
      <c r="G52" s="313"/>
      <c r="H52" s="313"/>
      <c r="I52" s="67"/>
      <c r="J52" s="67"/>
    </row>
    <row r="53" spans="1:10" s="26" customFormat="1" ht="15" customHeight="1">
      <c r="A53" s="376" t="s">
        <v>431</v>
      </c>
      <c r="B53" s="257"/>
      <c r="C53" s="468"/>
      <c r="D53" s="469"/>
      <c r="E53" s="313"/>
      <c r="F53" s="313"/>
      <c r="G53" s="313"/>
      <c r="H53" s="313"/>
      <c r="I53" s="67"/>
      <c r="J53" s="67"/>
    </row>
    <row r="54" spans="1:10" s="26" customFormat="1" ht="15" customHeight="1">
      <c r="A54" s="377" t="s">
        <v>432</v>
      </c>
      <c r="B54" s="370">
        <v>15100</v>
      </c>
      <c r="C54" s="472">
        <f>SUM(C55:C57)</f>
        <v>3081</v>
      </c>
      <c r="D54" s="474">
        <f>SUM(D55:D57)</f>
        <v>3051</v>
      </c>
      <c r="E54" s="313"/>
      <c r="F54" s="313"/>
      <c r="G54" s="313"/>
      <c r="H54" s="313"/>
      <c r="I54" s="67"/>
      <c r="J54" s="67"/>
    </row>
    <row r="55" spans="1:10" s="26" customFormat="1" ht="15" customHeight="1">
      <c r="A55" s="378" t="s">
        <v>348</v>
      </c>
      <c r="B55" s="370">
        <v>15110</v>
      </c>
      <c r="C55" s="470"/>
      <c r="D55" s="471"/>
      <c r="E55" s="313"/>
      <c r="F55" s="313"/>
      <c r="G55" s="313"/>
      <c r="H55" s="313"/>
      <c r="I55" s="67"/>
      <c r="J55" s="67"/>
    </row>
    <row r="56" spans="1:10" s="26" customFormat="1" ht="15" customHeight="1">
      <c r="A56" s="378" t="s">
        <v>349</v>
      </c>
      <c r="B56" s="370">
        <v>15120</v>
      </c>
      <c r="C56" s="470"/>
      <c r="D56" s="471"/>
      <c r="E56" s="313"/>
      <c r="F56" s="313"/>
      <c r="G56" s="313"/>
      <c r="H56" s="313"/>
      <c r="I56" s="67"/>
      <c r="J56" s="67"/>
    </row>
    <row r="57" spans="1:10" s="26" customFormat="1" ht="15" customHeight="1">
      <c r="A57" s="378" t="s">
        <v>433</v>
      </c>
      <c r="B57" s="370">
        <v>15130</v>
      </c>
      <c r="C57" s="470">
        <v>3081</v>
      </c>
      <c r="D57" s="471">
        <v>3051</v>
      </c>
      <c r="E57" s="313"/>
      <c r="F57" s="313"/>
      <c r="G57" s="313"/>
      <c r="H57" s="313"/>
      <c r="I57" s="67"/>
      <c r="J57" s="67"/>
    </row>
    <row r="58" spans="1:10" s="26" customFormat="1" ht="15" customHeight="1">
      <c r="A58" s="379" t="s">
        <v>337</v>
      </c>
      <c r="B58" s="257"/>
      <c r="C58" s="470"/>
      <c r="D58" s="471"/>
      <c r="E58" s="313"/>
      <c r="F58" s="313"/>
      <c r="G58" s="313"/>
      <c r="H58" s="313"/>
      <c r="I58" s="67"/>
      <c r="J58" s="67"/>
    </row>
    <row r="59" spans="1:10" s="26" customFormat="1" ht="15" customHeight="1">
      <c r="A59" s="379" t="s">
        <v>434</v>
      </c>
      <c r="B59" s="370">
        <v>15131</v>
      </c>
      <c r="C59" s="470"/>
      <c r="D59" s="471"/>
      <c r="E59" s="313"/>
      <c r="F59" s="313"/>
      <c r="G59" s="313"/>
      <c r="H59" s="313"/>
      <c r="I59" s="67"/>
      <c r="J59" s="67"/>
    </row>
    <row r="60" spans="1:10" s="26" customFormat="1" ht="15" customHeight="1">
      <c r="A60" s="379" t="s">
        <v>435</v>
      </c>
      <c r="B60" s="370">
        <v>15132</v>
      </c>
      <c r="C60" s="470"/>
      <c r="D60" s="471"/>
      <c r="E60" s="313"/>
      <c r="F60" s="313"/>
      <c r="G60" s="313"/>
      <c r="H60" s="313"/>
      <c r="I60" s="67"/>
      <c r="J60" s="67"/>
    </row>
    <row r="61" spans="1:10" s="26" customFormat="1" ht="15" customHeight="1">
      <c r="A61" s="379" t="s">
        <v>436</v>
      </c>
      <c r="B61" s="370">
        <v>15133</v>
      </c>
      <c r="C61" s="470"/>
      <c r="D61" s="471"/>
      <c r="E61" s="313"/>
      <c r="F61" s="313"/>
      <c r="G61" s="313"/>
      <c r="H61" s="313"/>
      <c r="I61" s="67"/>
      <c r="J61" s="67"/>
    </row>
    <row r="62" spans="1:10" s="26" customFormat="1" ht="15" customHeight="1">
      <c r="A62" s="377" t="s">
        <v>437</v>
      </c>
      <c r="B62" s="370">
        <v>15200</v>
      </c>
      <c r="C62" s="470"/>
      <c r="D62" s="471"/>
      <c r="E62" s="313"/>
      <c r="F62" s="313"/>
      <c r="G62" s="313"/>
      <c r="H62" s="313"/>
      <c r="I62" s="67"/>
      <c r="J62" s="67"/>
    </row>
    <row r="63" spans="1:10" s="26" customFormat="1" ht="15" customHeight="1">
      <c r="A63" s="377" t="s">
        <v>438</v>
      </c>
      <c r="B63" s="370">
        <v>15300</v>
      </c>
      <c r="C63" s="470">
        <v>42</v>
      </c>
      <c r="D63" s="471">
        <v>38</v>
      </c>
      <c r="E63" s="313"/>
      <c r="F63" s="313"/>
      <c r="G63" s="313"/>
      <c r="H63" s="313"/>
      <c r="I63" s="67"/>
      <c r="J63" s="67"/>
    </row>
    <row r="64" spans="1:10" s="26" customFormat="1" ht="15" customHeight="1">
      <c r="A64" s="379" t="s">
        <v>439</v>
      </c>
      <c r="B64" s="370">
        <v>15310</v>
      </c>
      <c r="C64" s="470"/>
      <c r="D64" s="471"/>
      <c r="E64" s="313"/>
      <c r="F64" s="313"/>
      <c r="G64" s="313"/>
      <c r="H64" s="313"/>
      <c r="I64" s="67"/>
      <c r="J64" s="67"/>
    </row>
    <row r="65" spans="1:10" s="26" customFormat="1" ht="15" customHeight="1">
      <c r="A65" s="377" t="s">
        <v>440</v>
      </c>
      <c r="B65" s="370">
        <v>15400</v>
      </c>
      <c r="C65" s="470">
        <v>46</v>
      </c>
      <c r="D65" s="471">
        <v>61</v>
      </c>
      <c r="E65" s="313"/>
      <c r="F65" s="313"/>
      <c r="G65" s="313"/>
      <c r="H65" s="313"/>
      <c r="I65" s="67"/>
      <c r="J65" s="67"/>
    </row>
    <row r="66" spans="1:10" s="26" customFormat="1" ht="15" customHeight="1">
      <c r="A66" s="379" t="s">
        <v>337</v>
      </c>
      <c r="B66" s="257"/>
      <c r="C66" s="470"/>
      <c r="D66" s="471"/>
      <c r="E66" s="313"/>
      <c r="F66" s="313"/>
      <c r="G66" s="313"/>
      <c r="H66" s="313"/>
      <c r="I66" s="67"/>
      <c r="J66" s="67"/>
    </row>
    <row r="67" spans="1:10" s="26" customFormat="1" ht="15" customHeight="1">
      <c r="A67" s="378" t="s">
        <v>441</v>
      </c>
      <c r="B67" s="370">
        <v>15410</v>
      </c>
      <c r="C67" s="470"/>
      <c r="D67" s="471"/>
      <c r="E67" s="313"/>
      <c r="F67" s="313"/>
      <c r="G67" s="313"/>
      <c r="H67" s="313"/>
      <c r="I67" s="67"/>
      <c r="J67" s="67"/>
    </row>
    <row r="68" spans="1:10" s="26" customFormat="1" ht="15" customHeight="1">
      <c r="A68" s="379" t="s">
        <v>442</v>
      </c>
      <c r="B68" s="370">
        <v>15411</v>
      </c>
      <c r="C68" s="470"/>
      <c r="D68" s="471"/>
      <c r="E68" s="313"/>
      <c r="F68" s="313"/>
      <c r="G68" s="313"/>
      <c r="H68" s="313"/>
      <c r="I68" s="67"/>
      <c r="J68" s="67"/>
    </row>
    <row r="69" spans="1:10" s="26" customFormat="1" ht="15" customHeight="1">
      <c r="A69" s="378" t="s">
        <v>443</v>
      </c>
      <c r="B69" s="370">
        <v>15420</v>
      </c>
      <c r="C69" s="470">
        <v>40</v>
      </c>
      <c r="D69" s="471">
        <v>55</v>
      </c>
      <c r="E69" s="313"/>
      <c r="F69" s="313"/>
      <c r="G69" s="313"/>
      <c r="H69" s="313"/>
      <c r="I69" s="67"/>
      <c r="J69" s="67"/>
    </row>
    <row r="70" spans="1:10" s="26" customFormat="1" ht="15" customHeight="1">
      <c r="A70" s="378" t="s">
        <v>444</v>
      </c>
      <c r="B70" s="370">
        <v>15430</v>
      </c>
      <c r="C70" s="470"/>
      <c r="D70" s="471"/>
      <c r="E70" s="313"/>
      <c r="F70" s="313"/>
      <c r="G70" s="313"/>
      <c r="H70" s="313"/>
      <c r="I70" s="67"/>
      <c r="J70" s="67"/>
    </row>
    <row r="71" spans="1:10" s="26" customFormat="1" ht="15" customHeight="1">
      <c r="A71" s="376" t="s">
        <v>45</v>
      </c>
      <c r="B71" s="371">
        <v>15000</v>
      </c>
      <c r="C71" s="475">
        <f>C54+C62+C63+C65</f>
        <v>3169</v>
      </c>
      <c r="D71" s="476">
        <f>D54+D62+D63+D65</f>
        <v>3150</v>
      </c>
      <c r="E71" s="313"/>
      <c r="F71" s="313"/>
      <c r="G71" s="313"/>
      <c r="H71" s="313"/>
      <c r="I71" s="67"/>
      <c r="J71" s="67"/>
    </row>
    <row r="72" spans="1:10" s="26" customFormat="1" ht="15" customHeight="1">
      <c r="A72" s="376" t="s">
        <v>445</v>
      </c>
      <c r="B72" s="257"/>
      <c r="C72" s="468"/>
      <c r="D72" s="469"/>
      <c r="E72" s="313"/>
      <c r="F72" s="313"/>
      <c r="G72" s="313"/>
      <c r="H72" s="313"/>
      <c r="I72" s="67"/>
      <c r="J72" s="67"/>
    </row>
    <row r="73" spans="1:10" s="26" customFormat="1" ht="15" customHeight="1">
      <c r="A73" s="377" t="s">
        <v>446</v>
      </c>
      <c r="B73" s="370">
        <v>16100</v>
      </c>
      <c r="C73" s="470"/>
      <c r="D73" s="471"/>
      <c r="E73" s="313"/>
      <c r="F73" s="313"/>
      <c r="G73" s="313"/>
      <c r="H73" s="313"/>
      <c r="I73" s="67"/>
      <c r="J73" s="67"/>
    </row>
    <row r="74" spans="1:10" s="26" customFormat="1" ht="15" customHeight="1">
      <c r="A74" s="379" t="s">
        <v>447</v>
      </c>
      <c r="B74" s="370">
        <v>16110</v>
      </c>
      <c r="C74" s="470"/>
      <c r="D74" s="471"/>
      <c r="E74" s="313"/>
      <c r="F74" s="313"/>
      <c r="G74" s="313"/>
      <c r="H74" s="313"/>
      <c r="I74" s="67"/>
      <c r="J74" s="67"/>
    </row>
    <row r="75" spans="1:10" s="26" customFormat="1" ht="23.25" customHeight="1">
      <c r="A75" s="377" t="s">
        <v>448</v>
      </c>
      <c r="B75" s="370">
        <v>16200</v>
      </c>
      <c r="C75" s="470"/>
      <c r="D75" s="471"/>
      <c r="E75" s="313"/>
      <c r="F75" s="313"/>
      <c r="G75" s="313"/>
      <c r="H75" s="313"/>
      <c r="I75" s="67"/>
      <c r="J75" s="67"/>
    </row>
    <row r="76" spans="1:10" s="26" customFormat="1" ht="15" customHeight="1">
      <c r="A76" s="379" t="s">
        <v>449</v>
      </c>
      <c r="B76" s="370">
        <v>16210</v>
      </c>
      <c r="C76" s="470"/>
      <c r="D76" s="471"/>
      <c r="E76" s="313"/>
      <c r="F76" s="313"/>
      <c r="G76" s="313"/>
      <c r="H76" s="313"/>
      <c r="I76" s="67"/>
      <c r="J76" s="67"/>
    </row>
    <row r="77" spans="1:10" s="26" customFormat="1" ht="15" customHeight="1">
      <c r="A77" s="377" t="s">
        <v>450</v>
      </c>
      <c r="B77" s="370">
        <v>16300</v>
      </c>
      <c r="C77" s="470"/>
      <c r="D77" s="471"/>
      <c r="E77" s="313"/>
      <c r="F77" s="313"/>
      <c r="G77" s="313"/>
      <c r="H77" s="313"/>
      <c r="I77" s="67"/>
      <c r="J77" s="67"/>
    </row>
    <row r="78" spans="1:10" s="26" customFormat="1" ht="15" customHeight="1">
      <c r="A78" s="379" t="s">
        <v>337</v>
      </c>
      <c r="B78" s="257"/>
      <c r="C78" s="470"/>
      <c r="D78" s="471"/>
      <c r="E78" s="313"/>
      <c r="F78" s="313"/>
      <c r="G78" s="313"/>
      <c r="H78" s="313"/>
      <c r="I78" s="67"/>
      <c r="J78" s="67"/>
    </row>
    <row r="79" spans="1:10" s="26" customFormat="1" ht="15" customHeight="1">
      <c r="A79" s="378" t="s">
        <v>451</v>
      </c>
      <c r="B79" s="370">
        <v>16310</v>
      </c>
      <c r="C79" s="470"/>
      <c r="D79" s="471"/>
      <c r="E79" s="313"/>
      <c r="F79" s="313"/>
      <c r="G79" s="313"/>
      <c r="H79" s="313"/>
      <c r="I79" s="67"/>
      <c r="J79" s="67"/>
    </row>
    <row r="80" spans="1:10" s="26" customFormat="1" ht="15" customHeight="1">
      <c r="A80" s="378" t="s">
        <v>452</v>
      </c>
      <c r="B80" s="370">
        <v>16320</v>
      </c>
      <c r="C80" s="470"/>
      <c r="D80" s="471"/>
      <c r="E80" s="313"/>
      <c r="F80" s="313"/>
      <c r="G80" s="313"/>
      <c r="H80" s="313"/>
      <c r="I80" s="67"/>
      <c r="J80" s="67"/>
    </row>
    <row r="81" spans="1:10" s="26" customFormat="1" ht="15" customHeight="1">
      <c r="A81" s="378" t="s">
        <v>453</v>
      </c>
      <c r="B81" s="370">
        <v>16330</v>
      </c>
      <c r="C81" s="470"/>
      <c r="D81" s="471"/>
      <c r="E81" s="313"/>
      <c r="F81" s="313"/>
      <c r="G81" s="313"/>
      <c r="H81" s="313"/>
      <c r="I81" s="67"/>
      <c r="J81" s="67"/>
    </row>
    <row r="82" spans="1:10" s="26" customFormat="1" ht="15" customHeight="1">
      <c r="A82" s="376" t="s">
        <v>71</v>
      </c>
      <c r="B82" s="371">
        <v>16000</v>
      </c>
      <c r="C82" s="475">
        <f>C73+C75+C77</f>
        <v>0</v>
      </c>
      <c r="D82" s="476">
        <f>D73+D75+D77</f>
        <v>0</v>
      </c>
      <c r="E82" s="313"/>
      <c r="F82" s="313"/>
      <c r="G82" s="313"/>
      <c r="H82" s="313"/>
      <c r="I82" s="67"/>
      <c r="J82" s="67"/>
    </row>
    <row r="83" spans="1:10" s="26" customFormat="1" ht="15" customHeight="1">
      <c r="A83" s="376" t="s">
        <v>73</v>
      </c>
      <c r="B83" s="371">
        <v>19000</v>
      </c>
      <c r="C83" s="470"/>
      <c r="D83" s="471"/>
      <c r="E83" s="313"/>
      <c r="F83" s="313"/>
      <c r="G83" s="313"/>
      <c r="H83" s="313"/>
      <c r="I83" s="67"/>
      <c r="J83" s="67"/>
    </row>
    <row r="84" spans="1:10" s="26" customFormat="1" ht="15" customHeight="1">
      <c r="A84" s="376" t="s">
        <v>454</v>
      </c>
      <c r="B84" s="371">
        <v>18000</v>
      </c>
      <c r="C84" s="475">
        <f>C71+C82</f>
        <v>3169</v>
      </c>
      <c r="D84" s="476">
        <f>D71+D82</f>
        <v>3150</v>
      </c>
      <c r="E84" s="313"/>
      <c r="F84" s="313"/>
      <c r="G84" s="313"/>
      <c r="H84" s="313"/>
      <c r="I84" s="67"/>
      <c r="J84" s="67"/>
    </row>
    <row r="85" spans="1:10" s="26" customFormat="1" ht="15" customHeight="1">
      <c r="A85" s="376" t="s">
        <v>455</v>
      </c>
      <c r="B85" s="371">
        <v>19100</v>
      </c>
      <c r="C85" s="477">
        <f>IF(C84&lt;C41,C41-C84,0)</f>
        <v>503</v>
      </c>
      <c r="D85" s="478">
        <f>IF(D84&lt;D41,D41-D84,0)</f>
        <v>413</v>
      </c>
      <c r="E85" s="313"/>
      <c r="F85" s="313"/>
      <c r="G85" s="313"/>
      <c r="H85" s="313"/>
      <c r="I85" s="67"/>
      <c r="J85" s="67"/>
    </row>
    <row r="86" spans="1:10" s="26" customFormat="1" ht="15" customHeight="1">
      <c r="A86" s="380" t="s">
        <v>456</v>
      </c>
      <c r="B86" s="372">
        <v>19200</v>
      </c>
      <c r="C86" s="481">
        <f>C85+C43+C44</f>
        <v>503</v>
      </c>
      <c r="D86" s="482">
        <f>D85+D43+D44</f>
        <v>413</v>
      </c>
      <c r="E86" s="313"/>
      <c r="F86" s="313"/>
      <c r="G86" s="313"/>
      <c r="H86" s="313"/>
      <c r="I86" s="67"/>
      <c r="J86" s="67"/>
    </row>
    <row r="87" spans="1:10" s="26" customFormat="1" ht="15" customHeight="1" thickBot="1">
      <c r="A87" s="381" t="s">
        <v>457</v>
      </c>
      <c r="B87" s="382">
        <v>19500</v>
      </c>
      <c r="C87" s="479">
        <f>C84+C86</f>
        <v>3672</v>
      </c>
      <c r="D87" s="480">
        <f>D84+D86</f>
        <v>3563</v>
      </c>
      <c r="E87" s="313"/>
      <c r="F87" s="313"/>
      <c r="G87" s="313"/>
      <c r="H87" s="313"/>
      <c r="I87" s="67"/>
      <c r="J87" s="67"/>
    </row>
    <row r="88" spans="1:10" s="26" customFormat="1" ht="15" customHeight="1">
      <c r="A88" s="313"/>
      <c r="B88" s="313"/>
      <c r="C88" s="313"/>
      <c r="D88" s="313"/>
      <c r="E88" s="313"/>
      <c r="F88" s="313"/>
      <c r="G88" s="313"/>
      <c r="H88" s="313"/>
      <c r="I88" s="67"/>
      <c r="J88" s="67"/>
    </row>
    <row r="89" spans="1:10" s="26" customFormat="1" ht="15" customHeight="1">
      <c r="A89" s="171" t="str">
        <f>'обща информация'!$B$39</f>
        <v>Дата: 24.04.2020 г.</v>
      </c>
      <c r="B89" s="313"/>
      <c r="C89" s="313"/>
      <c r="D89" s="313"/>
      <c r="E89" s="313"/>
      <c r="F89" s="313"/>
      <c r="G89" s="313"/>
      <c r="H89" s="313"/>
      <c r="I89" s="67"/>
      <c r="J89" s="67"/>
    </row>
    <row r="90" spans="1:10" s="26" customFormat="1" ht="15.75">
      <c r="A90" s="171"/>
      <c r="B90" s="244" t="str">
        <f>'обща информация'!$H$39</f>
        <v>Главен счетоводител:</v>
      </c>
      <c r="C90" s="31" t="s">
        <v>28</v>
      </c>
      <c r="D90" s="31"/>
    </row>
    <row r="91" spans="1:10" s="26" customFormat="1" ht="15.75">
      <c r="B91" s="172" t="str">
        <f>'обща информация'!$H$40</f>
        <v>Снежана Маркова</v>
      </c>
      <c r="C91" s="590" t="s">
        <v>29</v>
      </c>
      <c r="D91" s="590"/>
    </row>
    <row r="92" spans="1:10" s="26" customFormat="1" ht="15.75">
      <c r="B92" s="173"/>
      <c r="C92" s="173"/>
      <c r="D92" s="173"/>
    </row>
    <row r="93" spans="1:10" s="26" customFormat="1" ht="15.75">
      <c r="B93" s="173"/>
      <c r="C93" s="173"/>
      <c r="D93" s="173"/>
    </row>
    <row r="94" spans="1:10" s="26" customFormat="1" ht="15.75">
      <c r="B94" s="101" t="str">
        <f>'обща информация'!$H$42</f>
        <v>Управител/изп.директор</v>
      </c>
      <c r="C94" s="174" t="s">
        <v>30</v>
      </c>
      <c r="D94" s="173"/>
    </row>
    <row r="95" spans="1:10" s="26" customFormat="1" ht="15.75">
      <c r="B95" s="172" t="str">
        <f>'обща информация'!$H$43</f>
        <v>инж. Тодор Марков</v>
      </c>
      <c r="C95" s="590" t="s">
        <v>31</v>
      </c>
      <c r="D95" s="590"/>
    </row>
    <row r="96" spans="1:10" s="26" customFormat="1" ht="15.75">
      <c r="A96" s="171"/>
      <c r="C96" s="244"/>
      <c r="D96" s="31"/>
    </row>
    <row r="97" spans="1:10" s="26" customFormat="1" ht="15" customHeight="1">
      <c r="A97" s="343" t="s">
        <v>555</v>
      </c>
      <c r="B97" s="313"/>
      <c r="C97" s="313"/>
      <c r="D97" s="313"/>
      <c r="E97" s="67"/>
      <c r="F97" s="67"/>
    </row>
    <row r="98" spans="1:10" s="26" customFormat="1" ht="15" customHeight="1">
      <c r="A98" s="313"/>
      <c r="B98" s="313"/>
      <c r="C98" s="313"/>
      <c r="D98" s="313"/>
      <c r="E98" s="67"/>
      <c r="F98" s="67"/>
    </row>
    <row r="99" spans="1:10" s="26" customFormat="1" ht="15" customHeight="1">
      <c r="B99" s="313"/>
      <c r="C99" s="313"/>
      <c r="D99" s="313"/>
      <c r="E99" s="67"/>
      <c r="F99" s="67"/>
    </row>
    <row r="100" spans="1:10" s="26" customFormat="1" ht="15" customHeight="1">
      <c r="A100" s="313"/>
      <c r="B100" s="313"/>
      <c r="C100" s="313"/>
      <c r="D100" s="313"/>
      <c r="E100" s="313"/>
      <c r="F100" s="313"/>
      <c r="G100" s="313"/>
      <c r="H100" s="313"/>
      <c r="I100" s="67"/>
      <c r="J100" s="67"/>
    </row>
    <row r="101" spans="1:10" s="26" customFormat="1" ht="15.75">
      <c r="F101" s="172"/>
      <c r="G101" s="73"/>
      <c r="I101" s="87"/>
    </row>
  </sheetData>
  <mergeCells count="13">
    <mergeCell ref="A49:A51"/>
    <mergeCell ref="B49:B51"/>
    <mergeCell ref="C49:D49"/>
    <mergeCell ref="C91:D91"/>
    <mergeCell ref="C95:D95"/>
    <mergeCell ref="A7:A9"/>
    <mergeCell ref="B7:B9"/>
    <mergeCell ref="C7:D7"/>
    <mergeCell ref="A1:D1"/>
    <mergeCell ref="A2:D2"/>
    <mergeCell ref="A3:D3"/>
    <mergeCell ref="A4:D4"/>
    <mergeCell ref="A5:D5"/>
  </mergeCells>
  <printOptions horizontalCentered="1"/>
  <pageMargins left="0.59" right="0.23622047244094491" top="0.49" bottom="0.35433070866141736" header="0.31496062992125984" footer="0.31496062992125984"/>
  <pageSetup paperSize="9" scale="89" orientation="portrait" horizontalDpi="4294967295" verticalDpi="4294967295" r:id="rId1"/>
  <rowBreaks count="1" manualBreakCount="1">
    <brk id="4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6"/>
  <sheetViews>
    <sheetView topLeftCell="A5" zoomScaleNormal="100" workbookViewId="0">
      <selection activeCell="H38" sqref="H38"/>
    </sheetView>
  </sheetViews>
  <sheetFormatPr defaultRowHeight="15"/>
  <cols>
    <col min="1" max="1" width="62.140625" style="66" customWidth="1"/>
    <col min="2" max="2" width="11.5703125" style="66" customWidth="1"/>
    <col min="3" max="4" width="9.85546875" style="66" customWidth="1"/>
    <col min="5" max="5" width="11" style="66" customWidth="1"/>
    <col min="6" max="6" width="10.5703125" style="66" customWidth="1"/>
    <col min="7" max="7" width="10.85546875" style="66" customWidth="1"/>
    <col min="8" max="8" width="11.42578125" style="66" customWidth="1"/>
    <col min="9" max="256" width="9.140625" style="66"/>
    <col min="257" max="257" width="65.28515625" style="66" customWidth="1"/>
    <col min="258" max="258" width="11.5703125" style="66" customWidth="1"/>
    <col min="259" max="260" width="9.85546875" style="66" customWidth="1"/>
    <col min="261" max="261" width="11" style="66" customWidth="1"/>
    <col min="262" max="262" width="9.140625" style="66"/>
    <col min="263" max="263" width="10.85546875" style="66" customWidth="1"/>
    <col min="264" max="512" width="9.140625" style="66"/>
    <col min="513" max="513" width="65.28515625" style="66" customWidth="1"/>
    <col min="514" max="514" width="11.5703125" style="66" customWidth="1"/>
    <col min="515" max="516" width="9.85546875" style="66" customWidth="1"/>
    <col min="517" max="517" width="11" style="66" customWidth="1"/>
    <col min="518" max="518" width="9.140625" style="66"/>
    <col min="519" max="519" width="10.85546875" style="66" customWidth="1"/>
    <col min="520" max="768" width="9.140625" style="66"/>
    <col min="769" max="769" width="65.28515625" style="66" customWidth="1"/>
    <col min="770" max="770" width="11.5703125" style="66" customWidth="1"/>
    <col min="771" max="772" width="9.85546875" style="66" customWidth="1"/>
    <col min="773" max="773" width="11" style="66" customWidth="1"/>
    <col min="774" max="774" width="9.140625" style="66"/>
    <col min="775" max="775" width="10.85546875" style="66" customWidth="1"/>
    <col min="776" max="1024" width="9.140625" style="66"/>
    <col min="1025" max="1025" width="65.28515625" style="66" customWidth="1"/>
    <col min="1026" max="1026" width="11.5703125" style="66" customWidth="1"/>
    <col min="1027" max="1028" width="9.85546875" style="66" customWidth="1"/>
    <col min="1029" max="1029" width="11" style="66" customWidth="1"/>
    <col min="1030" max="1030" width="9.140625" style="66"/>
    <col min="1031" max="1031" width="10.85546875" style="66" customWidth="1"/>
    <col min="1032" max="1280" width="9.140625" style="66"/>
    <col min="1281" max="1281" width="65.28515625" style="66" customWidth="1"/>
    <col min="1282" max="1282" width="11.5703125" style="66" customWidth="1"/>
    <col min="1283" max="1284" width="9.85546875" style="66" customWidth="1"/>
    <col min="1285" max="1285" width="11" style="66" customWidth="1"/>
    <col min="1286" max="1286" width="9.140625" style="66"/>
    <col min="1287" max="1287" width="10.85546875" style="66" customWidth="1"/>
    <col min="1288" max="1536" width="9.140625" style="66"/>
    <col min="1537" max="1537" width="65.28515625" style="66" customWidth="1"/>
    <col min="1538" max="1538" width="11.5703125" style="66" customWidth="1"/>
    <col min="1539" max="1540" width="9.85546875" style="66" customWidth="1"/>
    <col min="1541" max="1541" width="11" style="66" customWidth="1"/>
    <col min="1542" max="1542" width="9.140625" style="66"/>
    <col min="1543" max="1543" width="10.85546875" style="66" customWidth="1"/>
    <col min="1544" max="1792" width="9.140625" style="66"/>
    <col min="1793" max="1793" width="65.28515625" style="66" customWidth="1"/>
    <col min="1794" max="1794" width="11.5703125" style="66" customWidth="1"/>
    <col min="1795" max="1796" width="9.85546875" style="66" customWidth="1"/>
    <col min="1797" max="1797" width="11" style="66" customWidth="1"/>
    <col min="1798" max="1798" width="9.140625" style="66"/>
    <col min="1799" max="1799" width="10.85546875" style="66" customWidth="1"/>
    <col min="1800" max="2048" width="9.140625" style="66"/>
    <col min="2049" max="2049" width="65.28515625" style="66" customWidth="1"/>
    <col min="2050" max="2050" width="11.5703125" style="66" customWidth="1"/>
    <col min="2051" max="2052" width="9.85546875" style="66" customWidth="1"/>
    <col min="2053" max="2053" width="11" style="66" customWidth="1"/>
    <col min="2054" max="2054" width="9.140625" style="66"/>
    <col min="2055" max="2055" width="10.85546875" style="66" customWidth="1"/>
    <col min="2056" max="2304" width="9.140625" style="66"/>
    <col min="2305" max="2305" width="65.28515625" style="66" customWidth="1"/>
    <col min="2306" max="2306" width="11.5703125" style="66" customWidth="1"/>
    <col min="2307" max="2308" width="9.85546875" style="66" customWidth="1"/>
    <col min="2309" max="2309" width="11" style="66" customWidth="1"/>
    <col min="2310" max="2310" width="9.140625" style="66"/>
    <col min="2311" max="2311" width="10.85546875" style="66" customWidth="1"/>
    <col min="2312" max="2560" width="9.140625" style="66"/>
    <col min="2561" max="2561" width="65.28515625" style="66" customWidth="1"/>
    <col min="2562" max="2562" width="11.5703125" style="66" customWidth="1"/>
    <col min="2563" max="2564" width="9.85546875" style="66" customWidth="1"/>
    <col min="2565" max="2565" width="11" style="66" customWidth="1"/>
    <col min="2566" max="2566" width="9.140625" style="66"/>
    <col min="2567" max="2567" width="10.85546875" style="66" customWidth="1"/>
    <col min="2568" max="2816" width="9.140625" style="66"/>
    <col min="2817" max="2817" width="65.28515625" style="66" customWidth="1"/>
    <col min="2818" max="2818" width="11.5703125" style="66" customWidth="1"/>
    <col min="2819" max="2820" width="9.85546875" style="66" customWidth="1"/>
    <col min="2821" max="2821" width="11" style="66" customWidth="1"/>
    <col min="2822" max="2822" width="9.140625" style="66"/>
    <col min="2823" max="2823" width="10.85546875" style="66" customWidth="1"/>
    <col min="2824" max="3072" width="9.140625" style="66"/>
    <col min="3073" max="3073" width="65.28515625" style="66" customWidth="1"/>
    <col min="3074" max="3074" width="11.5703125" style="66" customWidth="1"/>
    <col min="3075" max="3076" width="9.85546875" style="66" customWidth="1"/>
    <col min="3077" max="3077" width="11" style="66" customWidth="1"/>
    <col min="3078" max="3078" width="9.140625" style="66"/>
    <col min="3079" max="3079" width="10.85546875" style="66" customWidth="1"/>
    <col min="3080" max="3328" width="9.140625" style="66"/>
    <col min="3329" max="3329" width="65.28515625" style="66" customWidth="1"/>
    <col min="3330" max="3330" width="11.5703125" style="66" customWidth="1"/>
    <col min="3331" max="3332" width="9.85546875" style="66" customWidth="1"/>
    <col min="3333" max="3333" width="11" style="66" customWidth="1"/>
    <col min="3334" max="3334" width="9.140625" style="66"/>
    <col min="3335" max="3335" width="10.85546875" style="66" customWidth="1"/>
    <col min="3336" max="3584" width="9.140625" style="66"/>
    <col min="3585" max="3585" width="65.28515625" style="66" customWidth="1"/>
    <col min="3586" max="3586" width="11.5703125" style="66" customWidth="1"/>
    <col min="3587" max="3588" width="9.85546875" style="66" customWidth="1"/>
    <col min="3589" max="3589" width="11" style="66" customWidth="1"/>
    <col min="3590" max="3590" width="9.140625" style="66"/>
    <col min="3591" max="3591" width="10.85546875" style="66" customWidth="1"/>
    <col min="3592" max="3840" width="9.140625" style="66"/>
    <col min="3841" max="3841" width="65.28515625" style="66" customWidth="1"/>
    <col min="3842" max="3842" width="11.5703125" style="66" customWidth="1"/>
    <col min="3843" max="3844" width="9.85546875" style="66" customWidth="1"/>
    <col min="3845" max="3845" width="11" style="66" customWidth="1"/>
    <col min="3846" max="3846" width="9.140625" style="66"/>
    <col min="3847" max="3847" width="10.85546875" style="66" customWidth="1"/>
    <col min="3848" max="4096" width="9.140625" style="66"/>
    <col min="4097" max="4097" width="65.28515625" style="66" customWidth="1"/>
    <col min="4098" max="4098" width="11.5703125" style="66" customWidth="1"/>
    <col min="4099" max="4100" width="9.85546875" style="66" customWidth="1"/>
    <col min="4101" max="4101" width="11" style="66" customWidth="1"/>
    <col min="4102" max="4102" width="9.140625" style="66"/>
    <col min="4103" max="4103" width="10.85546875" style="66" customWidth="1"/>
    <col min="4104" max="4352" width="9.140625" style="66"/>
    <col min="4353" max="4353" width="65.28515625" style="66" customWidth="1"/>
    <col min="4354" max="4354" width="11.5703125" style="66" customWidth="1"/>
    <col min="4355" max="4356" width="9.85546875" style="66" customWidth="1"/>
    <col min="4357" max="4357" width="11" style="66" customWidth="1"/>
    <col min="4358" max="4358" width="9.140625" style="66"/>
    <col min="4359" max="4359" width="10.85546875" style="66" customWidth="1"/>
    <col min="4360" max="4608" width="9.140625" style="66"/>
    <col min="4609" max="4609" width="65.28515625" style="66" customWidth="1"/>
    <col min="4610" max="4610" width="11.5703125" style="66" customWidth="1"/>
    <col min="4611" max="4612" width="9.85546875" style="66" customWidth="1"/>
    <col min="4613" max="4613" width="11" style="66" customWidth="1"/>
    <col min="4614" max="4614" width="9.140625" style="66"/>
    <col min="4615" max="4615" width="10.85546875" style="66" customWidth="1"/>
    <col min="4616" max="4864" width="9.140625" style="66"/>
    <col min="4865" max="4865" width="65.28515625" style="66" customWidth="1"/>
    <col min="4866" max="4866" width="11.5703125" style="66" customWidth="1"/>
    <col min="4867" max="4868" width="9.85546875" style="66" customWidth="1"/>
    <col min="4869" max="4869" width="11" style="66" customWidth="1"/>
    <col min="4870" max="4870" width="9.140625" style="66"/>
    <col min="4871" max="4871" width="10.85546875" style="66" customWidth="1"/>
    <col min="4872" max="5120" width="9.140625" style="66"/>
    <col min="5121" max="5121" width="65.28515625" style="66" customWidth="1"/>
    <col min="5122" max="5122" width="11.5703125" style="66" customWidth="1"/>
    <col min="5123" max="5124" width="9.85546875" style="66" customWidth="1"/>
    <col min="5125" max="5125" width="11" style="66" customWidth="1"/>
    <col min="5126" max="5126" width="9.140625" style="66"/>
    <col min="5127" max="5127" width="10.85546875" style="66" customWidth="1"/>
    <col min="5128" max="5376" width="9.140625" style="66"/>
    <col min="5377" max="5377" width="65.28515625" style="66" customWidth="1"/>
    <col min="5378" max="5378" width="11.5703125" style="66" customWidth="1"/>
    <col min="5379" max="5380" width="9.85546875" style="66" customWidth="1"/>
    <col min="5381" max="5381" width="11" style="66" customWidth="1"/>
    <col min="5382" max="5382" width="9.140625" style="66"/>
    <col min="5383" max="5383" width="10.85546875" style="66" customWidth="1"/>
    <col min="5384" max="5632" width="9.140625" style="66"/>
    <col min="5633" max="5633" width="65.28515625" style="66" customWidth="1"/>
    <col min="5634" max="5634" width="11.5703125" style="66" customWidth="1"/>
    <col min="5635" max="5636" width="9.85546875" style="66" customWidth="1"/>
    <col min="5637" max="5637" width="11" style="66" customWidth="1"/>
    <col min="5638" max="5638" width="9.140625" style="66"/>
    <col min="5639" max="5639" width="10.85546875" style="66" customWidth="1"/>
    <col min="5640" max="5888" width="9.140625" style="66"/>
    <col min="5889" max="5889" width="65.28515625" style="66" customWidth="1"/>
    <col min="5890" max="5890" width="11.5703125" style="66" customWidth="1"/>
    <col min="5891" max="5892" width="9.85546875" style="66" customWidth="1"/>
    <col min="5893" max="5893" width="11" style="66" customWidth="1"/>
    <col min="5894" max="5894" width="9.140625" style="66"/>
    <col min="5895" max="5895" width="10.85546875" style="66" customWidth="1"/>
    <col min="5896" max="6144" width="9.140625" style="66"/>
    <col min="6145" max="6145" width="65.28515625" style="66" customWidth="1"/>
    <col min="6146" max="6146" width="11.5703125" style="66" customWidth="1"/>
    <col min="6147" max="6148" width="9.85546875" style="66" customWidth="1"/>
    <col min="6149" max="6149" width="11" style="66" customWidth="1"/>
    <col min="6150" max="6150" width="9.140625" style="66"/>
    <col min="6151" max="6151" width="10.85546875" style="66" customWidth="1"/>
    <col min="6152" max="6400" width="9.140625" style="66"/>
    <col min="6401" max="6401" width="65.28515625" style="66" customWidth="1"/>
    <col min="6402" max="6402" width="11.5703125" style="66" customWidth="1"/>
    <col min="6403" max="6404" width="9.85546875" style="66" customWidth="1"/>
    <col min="6405" max="6405" width="11" style="66" customWidth="1"/>
    <col min="6406" max="6406" width="9.140625" style="66"/>
    <col min="6407" max="6407" width="10.85546875" style="66" customWidth="1"/>
    <col min="6408" max="6656" width="9.140625" style="66"/>
    <col min="6657" max="6657" width="65.28515625" style="66" customWidth="1"/>
    <col min="6658" max="6658" width="11.5703125" style="66" customWidth="1"/>
    <col min="6659" max="6660" width="9.85546875" style="66" customWidth="1"/>
    <col min="6661" max="6661" width="11" style="66" customWidth="1"/>
    <col min="6662" max="6662" width="9.140625" style="66"/>
    <col min="6663" max="6663" width="10.85546875" style="66" customWidth="1"/>
    <col min="6664" max="6912" width="9.140625" style="66"/>
    <col min="6913" max="6913" width="65.28515625" style="66" customWidth="1"/>
    <col min="6914" max="6914" width="11.5703125" style="66" customWidth="1"/>
    <col min="6915" max="6916" width="9.85546875" style="66" customWidth="1"/>
    <col min="6917" max="6917" width="11" style="66" customWidth="1"/>
    <col min="6918" max="6918" width="9.140625" style="66"/>
    <col min="6919" max="6919" width="10.85546875" style="66" customWidth="1"/>
    <col min="6920" max="7168" width="9.140625" style="66"/>
    <col min="7169" max="7169" width="65.28515625" style="66" customWidth="1"/>
    <col min="7170" max="7170" width="11.5703125" style="66" customWidth="1"/>
    <col min="7171" max="7172" width="9.85546875" style="66" customWidth="1"/>
    <col min="7173" max="7173" width="11" style="66" customWidth="1"/>
    <col min="7174" max="7174" width="9.140625" style="66"/>
    <col min="7175" max="7175" width="10.85546875" style="66" customWidth="1"/>
    <col min="7176" max="7424" width="9.140625" style="66"/>
    <col min="7425" max="7425" width="65.28515625" style="66" customWidth="1"/>
    <col min="7426" max="7426" width="11.5703125" style="66" customWidth="1"/>
    <col min="7427" max="7428" width="9.85546875" style="66" customWidth="1"/>
    <col min="7429" max="7429" width="11" style="66" customWidth="1"/>
    <col min="7430" max="7430" width="9.140625" style="66"/>
    <col min="7431" max="7431" width="10.85546875" style="66" customWidth="1"/>
    <col min="7432" max="7680" width="9.140625" style="66"/>
    <col min="7681" max="7681" width="65.28515625" style="66" customWidth="1"/>
    <col min="7682" max="7682" width="11.5703125" style="66" customWidth="1"/>
    <col min="7683" max="7684" width="9.85546875" style="66" customWidth="1"/>
    <col min="7685" max="7685" width="11" style="66" customWidth="1"/>
    <col min="7686" max="7686" width="9.140625" style="66"/>
    <col min="7687" max="7687" width="10.85546875" style="66" customWidth="1"/>
    <col min="7688" max="7936" width="9.140625" style="66"/>
    <col min="7937" max="7937" width="65.28515625" style="66" customWidth="1"/>
    <col min="7938" max="7938" width="11.5703125" style="66" customWidth="1"/>
    <col min="7939" max="7940" width="9.85546875" style="66" customWidth="1"/>
    <col min="7941" max="7941" width="11" style="66" customWidth="1"/>
    <col min="7942" max="7942" width="9.140625" style="66"/>
    <col min="7943" max="7943" width="10.85546875" style="66" customWidth="1"/>
    <col min="7944" max="8192" width="9.140625" style="66"/>
    <col min="8193" max="8193" width="65.28515625" style="66" customWidth="1"/>
    <col min="8194" max="8194" width="11.5703125" style="66" customWidth="1"/>
    <col min="8195" max="8196" width="9.85546875" style="66" customWidth="1"/>
    <col min="8197" max="8197" width="11" style="66" customWidth="1"/>
    <col min="8198" max="8198" width="9.140625" style="66"/>
    <col min="8199" max="8199" width="10.85546875" style="66" customWidth="1"/>
    <col min="8200" max="8448" width="9.140625" style="66"/>
    <col min="8449" max="8449" width="65.28515625" style="66" customWidth="1"/>
    <col min="8450" max="8450" width="11.5703125" style="66" customWidth="1"/>
    <col min="8451" max="8452" width="9.85546875" style="66" customWidth="1"/>
    <col min="8453" max="8453" width="11" style="66" customWidth="1"/>
    <col min="8454" max="8454" width="9.140625" style="66"/>
    <col min="8455" max="8455" width="10.85546875" style="66" customWidth="1"/>
    <col min="8456" max="8704" width="9.140625" style="66"/>
    <col min="8705" max="8705" width="65.28515625" style="66" customWidth="1"/>
    <col min="8706" max="8706" width="11.5703125" style="66" customWidth="1"/>
    <col min="8707" max="8708" width="9.85546875" style="66" customWidth="1"/>
    <col min="8709" max="8709" width="11" style="66" customWidth="1"/>
    <col min="8710" max="8710" width="9.140625" style="66"/>
    <col min="8711" max="8711" width="10.85546875" style="66" customWidth="1"/>
    <col min="8712" max="8960" width="9.140625" style="66"/>
    <col min="8961" max="8961" width="65.28515625" style="66" customWidth="1"/>
    <col min="8962" max="8962" width="11.5703125" style="66" customWidth="1"/>
    <col min="8963" max="8964" width="9.85546875" style="66" customWidth="1"/>
    <col min="8965" max="8965" width="11" style="66" customWidth="1"/>
    <col min="8966" max="8966" width="9.140625" style="66"/>
    <col min="8967" max="8967" width="10.85546875" style="66" customWidth="1"/>
    <col min="8968" max="9216" width="9.140625" style="66"/>
    <col min="9217" max="9217" width="65.28515625" style="66" customWidth="1"/>
    <col min="9218" max="9218" width="11.5703125" style="66" customWidth="1"/>
    <col min="9219" max="9220" width="9.85546875" style="66" customWidth="1"/>
    <col min="9221" max="9221" width="11" style="66" customWidth="1"/>
    <col min="9222" max="9222" width="9.140625" style="66"/>
    <col min="9223" max="9223" width="10.85546875" style="66" customWidth="1"/>
    <col min="9224" max="9472" width="9.140625" style="66"/>
    <col min="9473" max="9473" width="65.28515625" style="66" customWidth="1"/>
    <col min="9474" max="9474" width="11.5703125" style="66" customWidth="1"/>
    <col min="9475" max="9476" width="9.85546875" style="66" customWidth="1"/>
    <col min="9477" max="9477" width="11" style="66" customWidth="1"/>
    <col min="9478" max="9478" width="9.140625" style="66"/>
    <col min="9479" max="9479" width="10.85546875" style="66" customWidth="1"/>
    <col min="9480" max="9728" width="9.140625" style="66"/>
    <col min="9729" max="9729" width="65.28515625" style="66" customWidth="1"/>
    <col min="9730" max="9730" width="11.5703125" style="66" customWidth="1"/>
    <col min="9731" max="9732" width="9.85546875" style="66" customWidth="1"/>
    <col min="9733" max="9733" width="11" style="66" customWidth="1"/>
    <col min="9734" max="9734" width="9.140625" style="66"/>
    <col min="9735" max="9735" width="10.85546875" style="66" customWidth="1"/>
    <col min="9736" max="9984" width="9.140625" style="66"/>
    <col min="9985" max="9985" width="65.28515625" style="66" customWidth="1"/>
    <col min="9986" max="9986" width="11.5703125" style="66" customWidth="1"/>
    <col min="9987" max="9988" width="9.85546875" style="66" customWidth="1"/>
    <col min="9989" max="9989" width="11" style="66" customWidth="1"/>
    <col min="9990" max="9990" width="9.140625" style="66"/>
    <col min="9991" max="9991" width="10.85546875" style="66" customWidth="1"/>
    <col min="9992" max="10240" width="9.140625" style="66"/>
    <col min="10241" max="10241" width="65.28515625" style="66" customWidth="1"/>
    <col min="10242" max="10242" width="11.5703125" style="66" customWidth="1"/>
    <col min="10243" max="10244" width="9.85546875" style="66" customWidth="1"/>
    <col min="10245" max="10245" width="11" style="66" customWidth="1"/>
    <col min="10246" max="10246" width="9.140625" style="66"/>
    <col min="10247" max="10247" width="10.85546875" style="66" customWidth="1"/>
    <col min="10248" max="10496" width="9.140625" style="66"/>
    <col min="10497" max="10497" width="65.28515625" style="66" customWidth="1"/>
    <col min="10498" max="10498" width="11.5703125" style="66" customWidth="1"/>
    <col min="10499" max="10500" width="9.85546875" style="66" customWidth="1"/>
    <col min="10501" max="10501" width="11" style="66" customWidth="1"/>
    <col min="10502" max="10502" width="9.140625" style="66"/>
    <col min="10503" max="10503" width="10.85546875" style="66" customWidth="1"/>
    <col min="10504" max="10752" width="9.140625" style="66"/>
    <col min="10753" max="10753" width="65.28515625" style="66" customWidth="1"/>
    <col min="10754" max="10754" width="11.5703125" style="66" customWidth="1"/>
    <col min="10755" max="10756" width="9.85546875" style="66" customWidth="1"/>
    <col min="10757" max="10757" width="11" style="66" customWidth="1"/>
    <col min="10758" max="10758" width="9.140625" style="66"/>
    <col min="10759" max="10759" width="10.85546875" style="66" customWidth="1"/>
    <col min="10760" max="11008" width="9.140625" style="66"/>
    <col min="11009" max="11009" width="65.28515625" style="66" customWidth="1"/>
    <col min="11010" max="11010" width="11.5703125" style="66" customWidth="1"/>
    <col min="11011" max="11012" width="9.85546875" style="66" customWidth="1"/>
    <col min="11013" max="11013" width="11" style="66" customWidth="1"/>
    <col min="11014" max="11014" width="9.140625" style="66"/>
    <col min="11015" max="11015" width="10.85546875" style="66" customWidth="1"/>
    <col min="11016" max="11264" width="9.140625" style="66"/>
    <col min="11265" max="11265" width="65.28515625" style="66" customWidth="1"/>
    <col min="11266" max="11266" width="11.5703125" style="66" customWidth="1"/>
    <col min="11267" max="11268" width="9.85546875" style="66" customWidth="1"/>
    <col min="11269" max="11269" width="11" style="66" customWidth="1"/>
    <col min="11270" max="11270" width="9.140625" style="66"/>
    <col min="11271" max="11271" width="10.85546875" style="66" customWidth="1"/>
    <col min="11272" max="11520" width="9.140625" style="66"/>
    <col min="11521" max="11521" width="65.28515625" style="66" customWidth="1"/>
    <col min="11522" max="11522" width="11.5703125" style="66" customWidth="1"/>
    <col min="11523" max="11524" width="9.85546875" style="66" customWidth="1"/>
    <col min="11525" max="11525" width="11" style="66" customWidth="1"/>
    <col min="11526" max="11526" width="9.140625" style="66"/>
    <col min="11527" max="11527" width="10.85546875" style="66" customWidth="1"/>
    <col min="11528" max="11776" width="9.140625" style="66"/>
    <col min="11777" max="11777" width="65.28515625" style="66" customWidth="1"/>
    <col min="11778" max="11778" width="11.5703125" style="66" customWidth="1"/>
    <col min="11779" max="11780" width="9.85546875" style="66" customWidth="1"/>
    <col min="11781" max="11781" width="11" style="66" customWidth="1"/>
    <col min="11782" max="11782" width="9.140625" style="66"/>
    <col min="11783" max="11783" width="10.85546875" style="66" customWidth="1"/>
    <col min="11784" max="12032" width="9.140625" style="66"/>
    <col min="12033" max="12033" width="65.28515625" style="66" customWidth="1"/>
    <col min="12034" max="12034" width="11.5703125" style="66" customWidth="1"/>
    <col min="12035" max="12036" width="9.85546875" style="66" customWidth="1"/>
    <col min="12037" max="12037" width="11" style="66" customWidth="1"/>
    <col min="12038" max="12038" width="9.140625" style="66"/>
    <col min="12039" max="12039" width="10.85546875" style="66" customWidth="1"/>
    <col min="12040" max="12288" width="9.140625" style="66"/>
    <col min="12289" max="12289" width="65.28515625" style="66" customWidth="1"/>
    <col min="12290" max="12290" width="11.5703125" style="66" customWidth="1"/>
    <col min="12291" max="12292" width="9.85546875" style="66" customWidth="1"/>
    <col min="12293" max="12293" width="11" style="66" customWidth="1"/>
    <col min="12294" max="12294" width="9.140625" style="66"/>
    <col min="12295" max="12295" width="10.85546875" style="66" customWidth="1"/>
    <col min="12296" max="12544" width="9.140625" style="66"/>
    <col min="12545" max="12545" width="65.28515625" style="66" customWidth="1"/>
    <col min="12546" max="12546" width="11.5703125" style="66" customWidth="1"/>
    <col min="12547" max="12548" width="9.85546875" style="66" customWidth="1"/>
    <col min="12549" max="12549" width="11" style="66" customWidth="1"/>
    <col min="12550" max="12550" width="9.140625" style="66"/>
    <col min="12551" max="12551" width="10.85546875" style="66" customWidth="1"/>
    <col min="12552" max="12800" width="9.140625" style="66"/>
    <col min="12801" max="12801" width="65.28515625" style="66" customWidth="1"/>
    <col min="12802" max="12802" width="11.5703125" style="66" customWidth="1"/>
    <col min="12803" max="12804" width="9.85546875" style="66" customWidth="1"/>
    <col min="12805" max="12805" width="11" style="66" customWidth="1"/>
    <col min="12806" max="12806" width="9.140625" style="66"/>
    <col min="12807" max="12807" width="10.85546875" style="66" customWidth="1"/>
    <col min="12808" max="13056" width="9.140625" style="66"/>
    <col min="13057" max="13057" width="65.28515625" style="66" customWidth="1"/>
    <col min="13058" max="13058" width="11.5703125" style="66" customWidth="1"/>
    <col min="13059" max="13060" width="9.85546875" style="66" customWidth="1"/>
    <col min="13061" max="13061" width="11" style="66" customWidth="1"/>
    <col min="13062" max="13062" width="9.140625" style="66"/>
    <col min="13063" max="13063" width="10.85546875" style="66" customWidth="1"/>
    <col min="13064" max="13312" width="9.140625" style="66"/>
    <col min="13313" max="13313" width="65.28515625" style="66" customWidth="1"/>
    <col min="13314" max="13314" width="11.5703125" style="66" customWidth="1"/>
    <col min="13315" max="13316" width="9.85546875" style="66" customWidth="1"/>
    <col min="13317" max="13317" width="11" style="66" customWidth="1"/>
    <col min="13318" max="13318" width="9.140625" style="66"/>
    <col min="13319" max="13319" width="10.85546875" style="66" customWidth="1"/>
    <col min="13320" max="13568" width="9.140625" style="66"/>
    <col min="13569" max="13569" width="65.28515625" style="66" customWidth="1"/>
    <col min="13570" max="13570" width="11.5703125" style="66" customWidth="1"/>
    <col min="13571" max="13572" width="9.85546875" style="66" customWidth="1"/>
    <col min="13573" max="13573" width="11" style="66" customWidth="1"/>
    <col min="13574" max="13574" width="9.140625" style="66"/>
    <col min="13575" max="13575" width="10.85546875" style="66" customWidth="1"/>
    <col min="13576" max="13824" width="9.140625" style="66"/>
    <col min="13825" max="13825" width="65.28515625" style="66" customWidth="1"/>
    <col min="13826" max="13826" width="11.5703125" style="66" customWidth="1"/>
    <col min="13827" max="13828" width="9.85546875" style="66" customWidth="1"/>
    <col min="13829" max="13829" width="11" style="66" customWidth="1"/>
    <col min="13830" max="13830" width="9.140625" style="66"/>
    <col min="13831" max="13831" width="10.85546875" style="66" customWidth="1"/>
    <col min="13832" max="14080" width="9.140625" style="66"/>
    <col min="14081" max="14081" width="65.28515625" style="66" customWidth="1"/>
    <col min="14082" max="14082" width="11.5703125" style="66" customWidth="1"/>
    <col min="14083" max="14084" width="9.85546875" style="66" customWidth="1"/>
    <col min="14085" max="14085" width="11" style="66" customWidth="1"/>
    <col min="14086" max="14086" width="9.140625" style="66"/>
    <col min="14087" max="14087" width="10.85546875" style="66" customWidth="1"/>
    <col min="14088" max="14336" width="9.140625" style="66"/>
    <col min="14337" max="14337" width="65.28515625" style="66" customWidth="1"/>
    <col min="14338" max="14338" width="11.5703125" style="66" customWidth="1"/>
    <col min="14339" max="14340" width="9.85546875" style="66" customWidth="1"/>
    <col min="14341" max="14341" width="11" style="66" customWidth="1"/>
    <col min="14342" max="14342" width="9.140625" style="66"/>
    <col min="14343" max="14343" width="10.85546875" style="66" customWidth="1"/>
    <col min="14344" max="14592" width="9.140625" style="66"/>
    <col min="14593" max="14593" width="65.28515625" style="66" customWidth="1"/>
    <col min="14594" max="14594" width="11.5703125" style="66" customWidth="1"/>
    <col min="14595" max="14596" width="9.85546875" style="66" customWidth="1"/>
    <col min="14597" max="14597" width="11" style="66" customWidth="1"/>
    <col min="14598" max="14598" width="9.140625" style="66"/>
    <col min="14599" max="14599" width="10.85546875" style="66" customWidth="1"/>
    <col min="14600" max="14848" width="9.140625" style="66"/>
    <col min="14849" max="14849" width="65.28515625" style="66" customWidth="1"/>
    <col min="14850" max="14850" width="11.5703125" style="66" customWidth="1"/>
    <col min="14851" max="14852" width="9.85546875" style="66" customWidth="1"/>
    <col min="14853" max="14853" width="11" style="66" customWidth="1"/>
    <col min="14854" max="14854" width="9.140625" style="66"/>
    <col min="14855" max="14855" width="10.85546875" style="66" customWidth="1"/>
    <col min="14856" max="15104" width="9.140625" style="66"/>
    <col min="15105" max="15105" width="65.28515625" style="66" customWidth="1"/>
    <col min="15106" max="15106" width="11.5703125" style="66" customWidth="1"/>
    <col min="15107" max="15108" width="9.85546875" style="66" customWidth="1"/>
    <col min="15109" max="15109" width="11" style="66" customWidth="1"/>
    <col min="15110" max="15110" width="9.140625" style="66"/>
    <col min="15111" max="15111" width="10.85546875" style="66" customWidth="1"/>
    <col min="15112" max="15360" width="9.140625" style="66"/>
    <col min="15361" max="15361" width="65.28515625" style="66" customWidth="1"/>
    <col min="15362" max="15362" width="11.5703125" style="66" customWidth="1"/>
    <col min="15363" max="15364" width="9.85546875" style="66" customWidth="1"/>
    <col min="15365" max="15365" width="11" style="66" customWidth="1"/>
    <col min="15366" max="15366" width="9.140625" style="66"/>
    <col min="15367" max="15367" width="10.85546875" style="66" customWidth="1"/>
    <col min="15368" max="15616" width="9.140625" style="66"/>
    <col min="15617" max="15617" width="65.28515625" style="66" customWidth="1"/>
    <col min="15618" max="15618" width="11.5703125" style="66" customWidth="1"/>
    <col min="15619" max="15620" width="9.85546875" style="66" customWidth="1"/>
    <col min="15621" max="15621" width="11" style="66" customWidth="1"/>
    <col min="15622" max="15622" width="9.140625" style="66"/>
    <col min="15623" max="15623" width="10.85546875" style="66" customWidth="1"/>
    <col min="15624" max="15872" width="9.140625" style="66"/>
    <col min="15873" max="15873" width="65.28515625" style="66" customWidth="1"/>
    <col min="15874" max="15874" width="11.5703125" style="66" customWidth="1"/>
    <col min="15875" max="15876" width="9.85546875" style="66" customWidth="1"/>
    <col min="15877" max="15877" width="11" style="66" customWidth="1"/>
    <col min="15878" max="15878" width="9.140625" style="66"/>
    <col min="15879" max="15879" width="10.85546875" style="66" customWidth="1"/>
    <col min="15880" max="16128" width="9.140625" style="66"/>
    <col min="16129" max="16129" width="65.28515625" style="66" customWidth="1"/>
    <col min="16130" max="16130" width="11.5703125" style="66" customWidth="1"/>
    <col min="16131" max="16132" width="9.85546875" style="66" customWidth="1"/>
    <col min="16133" max="16133" width="11" style="66" customWidth="1"/>
    <col min="16134" max="16134" width="9.140625" style="66"/>
    <col min="16135" max="16135" width="10.85546875" style="66" customWidth="1"/>
    <col min="16136" max="16384" width="9.140625" style="66"/>
  </cols>
  <sheetData>
    <row r="1" spans="1:13">
      <c r="A1" s="555" t="s">
        <v>278</v>
      </c>
      <c r="B1" s="555"/>
      <c r="C1" s="555"/>
      <c r="D1" s="555"/>
      <c r="E1" s="555"/>
      <c r="F1" s="555"/>
      <c r="G1" s="555"/>
      <c r="H1" s="555"/>
      <c r="I1" s="383"/>
    </row>
    <row r="2" spans="1:13" ht="15.75">
      <c r="A2" s="556" t="s">
        <v>105</v>
      </c>
      <c r="B2" s="556"/>
      <c r="C2" s="556"/>
      <c r="D2" s="556"/>
      <c r="E2" s="556"/>
      <c r="F2" s="556"/>
      <c r="G2" s="556"/>
      <c r="H2" s="556"/>
    </row>
    <row r="3" spans="1:13" s="26" customFormat="1" ht="15" customHeight="1">
      <c r="A3" s="513" t="str">
        <f>"на "&amp;'обща информация'!G8&amp;", гр. "&amp;'обща информация'!G9</f>
        <v>на "ВОДОСНАБДЯВАНЕ И КАНАЛИЗАЦИЯ" ЕООД, гр. ХАСКОВО</v>
      </c>
      <c r="B3" s="513"/>
      <c r="C3" s="513"/>
      <c r="D3" s="513"/>
      <c r="E3" s="513"/>
      <c r="F3" s="513"/>
      <c r="G3" s="513"/>
      <c r="H3" s="513"/>
      <c r="I3" s="67"/>
      <c r="J3" s="67"/>
      <c r="K3" s="67"/>
      <c r="L3" s="67"/>
      <c r="M3" s="67"/>
    </row>
    <row r="4" spans="1:13" s="26" customFormat="1" ht="15" customHeight="1">
      <c r="A4" s="513" t="str">
        <f>"ЕИК по БУЛСТАТ: " &amp;'обща информация'!G10</f>
        <v>ЕИК по БУЛСТАТ: 126004284</v>
      </c>
      <c r="B4" s="513"/>
      <c r="C4" s="513"/>
      <c r="D4" s="513"/>
      <c r="E4" s="513"/>
      <c r="F4" s="513"/>
      <c r="G4" s="513"/>
      <c r="H4" s="513"/>
      <c r="I4" s="67"/>
      <c r="J4" s="67"/>
      <c r="K4" s="67"/>
      <c r="L4" s="67"/>
      <c r="M4" s="67"/>
    </row>
    <row r="5" spans="1:13" ht="15.75">
      <c r="A5" s="513" t="str">
        <f>"към: " &amp;'обща информация'!G12</f>
        <v>към: 31.03.2020 г.</v>
      </c>
      <c r="B5" s="513"/>
      <c r="C5" s="513"/>
      <c r="D5" s="513"/>
      <c r="E5" s="513"/>
      <c r="F5" s="513"/>
      <c r="G5" s="513"/>
      <c r="H5" s="513"/>
      <c r="I5" s="85"/>
    </row>
    <row r="6" spans="1:13" ht="16.5" thickBot="1">
      <c r="A6" s="313"/>
      <c r="B6" s="313"/>
      <c r="C6" s="313"/>
      <c r="D6" s="313"/>
      <c r="E6" s="313"/>
      <c r="F6" s="313"/>
      <c r="G6" s="313"/>
      <c r="H6" s="85"/>
      <c r="I6" s="85"/>
    </row>
    <row r="7" spans="1:13" ht="15" customHeight="1">
      <c r="A7" s="597" t="s">
        <v>106</v>
      </c>
      <c r="B7" s="591" t="s">
        <v>38</v>
      </c>
      <c r="C7" s="593" t="str">
        <f>'обща информация'!$G$12</f>
        <v>31.03.2020 г.</v>
      </c>
      <c r="D7" s="594"/>
      <c r="E7" s="595"/>
      <c r="F7" s="593" t="str">
        <f>'обща информация'!G13</f>
        <v>31.03.2019 г.</v>
      </c>
      <c r="G7" s="594"/>
      <c r="H7" s="596"/>
      <c r="I7" s="85"/>
    </row>
    <row r="8" spans="1:13" ht="24">
      <c r="A8" s="598"/>
      <c r="B8" s="592"/>
      <c r="C8" s="371" t="s">
        <v>473</v>
      </c>
      <c r="D8" s="371" t="s">
        <v>107</v>
      </c>
      <c r="E8" s="371" t="s">
        <v>108</v>
      </c>
      <c r="F8" s="371" t="s">
        <v>473</v>
      </c>
      <c r="G8" s="371" t="s">
        <v>107</v>
      </c>
      <c r="H8" s="384" t="s">
        <v>108</v>
      </c>
      <c r="I8" s="85"/>
    </row>
    <row r="9" spans="1:13">
      <c r="A9" s="376" t="s">
        <v>474</v>
      </c>
      <c r="B9" s="253"/>
      <c r="C9" s="253"/>
      <c r="D9" s="253"/>
      <c r="E9" s="253"/>
      <c r="F9" s="253"/>
      <c r="G9" s="253"/>
      <c r="H9" s="263"/>
      <c r="I9" s="85"/>
    </row>
    <row r="10" spans="1:13">
      <c r="A10" s="377" t="s">
        <v>475</v>
      </c>
      <c r="B10" s="370">
        <v>61531</v>
      </c>
      <c r="C10" s="255">
        <v>3589</v>
      </c>
      <c r="D10" s="255">
        <v>2189</v>
      </c>
      <c r="E10" s="255">
        <f>C10-D10</f>
        <v>1400</v>
      </c>
      <c r="F10" s="255">
        <v>3630</v>
      </c>
      <c r="G10" s="255">
        <v>1408</v>
      </c>
      <c r="H10" s="255">
        <f>F10-G10</f>
        <v>2222</v>
      </c>
      <c r="I10" s="85"/>
    </row>
    <row r="11" spans="1:13" ht="25.5" customHeight="1">
      <c r="A11" s="377" t="s">
        <v>476</v>
      </c>
      <c r="B11" s="370">
        <v>61532</v>
      </c>
      <c r="C11" s="255"/>
      <c r="D11" s="255"/>
      <c r="E11" s="255">
        <f t="shared" ref="E11:E17" si="0">C11-D11</f>
        <v>0</v>
      </c>
      <c r="F11" s="255"/>
      <c r="G11" s="255"/>
      <c r="H11" s="255">
        <f t="shared" ref="H11:H17" si="1">F11-G11</f>
        <v>0</v>
      </c>
      <c r="I11" s="85"/>
    </row>
    <row r="12" spans="1:13">
      <c r="A12" s="385" t="s">
        <v>477</v>
      </c>
      <c r="B12" s="370">
        <v>61533</v>
      </c>
      <c r="C12" s="255"/>
      <c r="D12" s="255">
        <v>1531</v>
      </c>
      <c r="E12" s="255">
        <f t="shared" si="0"/>
        <v>-1531</v>
      </c>
      <c r="F12" s="255"/>
      <c r="G12" s="255">
        <v>1519</v>
      </c>
      <c r="H12" s="255">
        <f t="shared" si="1"/>
        <v>-1519</v>
      </c>
      <c r="I12" s="85"/>
    </row>
    <row r="13" spans="1:13">
      <c r="A13" s="377" t="s">
        <v>478</v>
      </c>
      <c r="B13" s="370">
        <v>61534</v>
      </c>
      <c r="C13" s="255"/>
      <c r="D13" s="255"/>
      <c r="E13" s="255">
        <f t="shared" si="0"/>
        <v>0</v>
      </c>
      <c r="F13" s="255"/>
      <c r="G13" s="255"/>
      <c r="H13" s="255">
        <f t="shared" si="1"/>
        <v>0</v>
      </c>
      <c r="I13" s="85"/>
    </row>
    <row r="14" spans="1:13">
      <c r="A14" s="377" t="s">
        <v>479</v>
      </c>
      <c r="B14" s="370">
        <v>61535</v>
      </c>
      <c r="C14" s="255"/>
      <c r="D14" s="255">
        <v>233</v>
      </c>
      <c r="E14" s="255">
        <f t="shared" si="0"/>
        <v>-233</v>
      </c>
      <c r="F14" s="255"/>
      <c r="G14" s="255">
        <v>412</v>
      </c>
      <c r="H14" s="255">
        <f t="shared" si="1"/>
        <v>-412</v>
      </c>
      <c r="I14" s="85"/>
    </row>
    <row r="15" spans="1:13">
      <c r="A15" s="377" t="s">
        <v>480</v>
      </c>
      <c r="B15" s="370">
        <v>61536</v>
      </c>
      <c r="C15" s="255"/>
      <c r="D15" s="255"/>
      <c r="E15" s="255">
        <f t="shared" si="0"/>
        <v>0</v>
      </c>
      <c r="F15" s="255"/>
      <c r="G15" s="255"/>
      <c r="H15" s="255">
        <f t="shared" si="1"/>
        <v>0</v>
      </c>
      <c r="I15" s="85"/>
    </row>
    <row r="16" spans="1:13">
      <c r="A16" s="377" t="s">
        <v>481</v>
      </c>
      <c r="B16" s="370">
        <v>61537</v>
      </c>
      <c r="C16" s="255"/>
      <c r="D16" s="255"/>
      <c r="E16" s="255">
        <f t="shared" si="0"/>
        <v>0</v>
      </c>
      <c r="F16" s="255"/>
      <c r="G16" s="255"/>
      <c r="H16" s="255">
        <f t="shared" si="1"/>
        <v>0</v>
      </c>
      <c r="I16" s="85"/>
    </row>
    <row r="17" spans="1:9">
      <c r="A17" s="377" t="s">
        <v>482</v>
      </c>
      <c r="B17" s="370">
        <v>61538</v>
      </c>
      <c r="C17" s="255"/>
      <c r="D17" s="255">
        <v>14</v>
      </c>
      <c r="E17" s="255">
        <f t="shared" si="0"/>
        <v>-14</v>
      </c>
      <c r="F17" s="255"/>
      <c r="G17" s="255">
        <v>17</v>
      </c>
      <c r="H17" s="255">
        <f t="shared" si="1"/>
        <v>-17</v>
      </c>
      <c r="I17" s="85"/>
    </row>
    <row r="18" spans="1:9">
      <c r="A18" s="376" t="s">
        <v>50</v>
      </c>
      <c r="B18" s="371">
        <v>61530</v>
      </c>
      <c r="C18" s="285">
        <f>SUM(C10:C17)</f>
        <v>3589</v>
      </c>
      <c r="D18" s="285">
        <f t="shared" ref="D18:E18" si="2">SUM(D10:D17)</f>
        <v>3967</v>
      </c>
      <c r="E18" s="285">
        <f t="shared" si="2"/>
        <v>-378</v>
      </c>
      <c r="F18" s="285">
        <f>SUM(F10:F17)</f>
        <v>3630</v>
      </c>
      <c r="G18" s="285">
        <f t="shared" ref="G18:H18" si="3">SUM(G10:G17)</f>
        <v>3356</v>
      </c>
      <c r="H18" s="285">
        <f t="shared" si="3"/>
        <v>274</v>
      </c>
      <c r="I18" s="85"/>
    </row>
    <row r="19" spans="1:9">
      <c r="A19" s="376" t="s">
        <v>483</v>
      </c>
      <c r="B19" s="253"/>
      <c r="C19" s="253"/>
      <c r="D19" s="253"/>
      <c r="E19" s="253"/>
      <c r="F19" s="253"/>
      <c r="G19" s="253"/>
      <c r="H19" s="253"/>
      <c r="I19" s="85"/>
    </row>
    <row r="20" spans="1:9">
      <c r="A20" s="377" t="s">
        <v>484</v>
      </c>
      <c r="B20" s="370">
        <v>61541</v>
      </c>
      <c r="C20" s="255"/>
      <c r="D20" s="255">
        <v>19</v>
      </c>
      <c r="E20" s="255">
        <f>C20-D20</f>
        <v>-19</v>
      </c>
      <c r="F20" s="255"/>
      <c r="G20" s="255">
        <v>12</v>
      </c>
      <c r="H20" s="255">
        <f>F20-G20</f>
        <v>-12</v>
      </c>
      <c r="I20" s="85"/>
    </row>
    <row r="21" spans="1:9">
      <c r="A21" s="377" t="s">
        <v>485</v>
      </c>
      <c r="B21" s="370">
        <v>61542</v>
      </c>
      <c r="C21" s="255"/>
      <c r="D21" s="255"/>
      <c r="E21" s="255">
        <f t="shared" ref="E21:E25" si="4">C21-D21</f>
        <v>0</v>
      </c>
      <c r="F21" s="255"/>
      <c r="G21" s="255"/>
      <c r="H21" s="255">
        <f t="shared" ref="H21:H25" si="5">F21-G21</f>
        <v>0</v>
      </c>
      <c r="I21" s="85"/>
    </row>
    <row r="22" spans="1:9">
      <c r="A22" s="377" t="s">
        <v>478</v>
      </c>
      <c r="B22" s="370">
        <v>61543</v>
      </c>
      <c r="C22" s="255"/>
      <c r="D22" s="255"/>
      <c r="E22" s="255">
        <f t="shared" si="4"/>
        <v>0</v>
      </c>
      <c r="F22" s="255"/>
      <c r="G22" s="255"/>
      <c r="H22" s="255">
        <f t="shared" si="5"/>
        <v>0</v>
      </c>
      <c r="I22" s="85"/>
    </row>
    <row r="23" spans="1:9">
      <c r="A23" s="386" t="s">
        <v>486</v>
      </c>
      <c r="B23" s="370">
        <v>61544</v>
      </c>
      <c r="C23" s="255"/>
      <c r="D23" s="255"/>
      <c r="E23" s="255">
        <f t="shared" si="4"/>
        <v>0</v>
      </c>
      <c r="F23" s="255"/>
      <c r="G23" s="255"/>
      <c r="H23" s="255">
        <f t="shared" si="5"/>
        <v>0</v>
      </c>
      <c r="I23" s="85"/>
    </row>
    <row r="24" spans="1:9">
      <c r="A24" s="377" t="s">
        <v>479</v>
      </c>
      <c r="B24" s="370">
        <v>61545</v>
      </c>
      <c r="C24" s="255"/>
      <c r="D24" s="255"/>
      <c r="E24" s="255">
        <f t="shared" si="4"/>
        <v>0</v>
      </c>
      <c r="F24" s="255"/>
      <c r="G24" s="255"/>
      <c r="H24" s="255">
        <f t="shared" si="5"/>
        <v>0</v>
      </c>
      <c r="I24" s="85"/>
    </row>
    <row r="25" spans="1:9">
      <c r="A25" s="377" t="s">
        <v>487</v>
      </c>
      <c r="B25" s="370">
        <v>61546</v>
      </c>
      <c r="C25" s="255"/>
      <c r="D25" s="255">
        <v>42</v>
      </c>
      <c r="E25" s="255">
        <f t="shared" si="4"/>
        <v>-42</v>
      </c>
      <c r="F25" s="255"/>
      <c r="G25" s="255">
        <v>36</v>
      </c>
      <c r="H25" s="255">
        <f t="shared" si="5"/>
        <v>-36</v>
      </c>
      <c r="I25" s="85"/>
    </row>
    <row r="26" spans="1:9">
      <c r="A26" s="376" t="s">
        <v>53</v>
      </c>
      <c r="B26" s="371">
        <v>61540</v>
      </c>
      <c r="C26" s="256">
        <f>SUM(C20:C25)</f>
        <v>0</v>
      </c>
      <c r="D26" s="256">
        <f t="shared" ref="D26:E26" si="6">SUM(D20:D25)</f>
        <v>61</v>
      </c>
      <c r="E26" s="256">
        <f t="shared" si="6"/>
        <v>-61</v>
      </c>
      <c r="F26" s="256">
        <f>SUM(F20:F25)</f>
        <v>0</v>
      </c>
      <c r="G26" s="256">
        <f t="shared" ref="G26:H26" si="7">SUM(G20:G25)</f>
        <v>48</v>
      </c>
      <c r="H26" s="256">
        <f t="shared" si="7"/>
        <v>-48</v>
      </c>
      <c r="I26" s="85"/>
    </row>
    <row r="27" spans="1:9">
      <c r="A27" s="376" t="s">
        <v>488</v>
      </c>
      <c r="B27" s="253"/>
      <c r="C27" s="253"/>
      <c r="D27" s="253"/>
      <c r="E27" s="253"/>
      <c r="F27" s="253"/>
      <c r="G27" s="253"/>
      <c r="H27" s="253"/>
      <c r="I27" s="85"/>
    </row>
    <row r="28" spans="1:9">
      <c r="A28" s="377" t="s">
        <v>489</v>
      </c>
      <c r="B28" s="370">
        <v>61551</v>
      </c>
      <c r="C28" s="255"/>
      <c r="D28" s="255"/>
      <c r="E28" s="255">
        <f>C28-D28</f>
        <v>0</v>
      </c>
      <c r="F28" s="255"/>
      <c r="G28" s="255"/>
      <c r="H28" s="255">
        <f>F28-G28</f>
        <v>0</v>
      </c>
      <c r="I28" s="85"/>
    </row>
    <row r="29" spans="1:9">
      <c r="A29" s="377" t="s">
        <v>490</v>
      </c>
      <c r="B29" s="370">
        <v>61552</v>
      </c>
      <c r="C29" s="255"/>
      <c r="D29" s="255"/>
      <c r="E29" s="255">
        <f t="shared" ref="E29:E34" si="8">C29-D29</f>
        <v>0</v>
      </c>
      <c r="F29" s="255"/>
      <c r="G29" s="255"/>
      <c r="H29" s="255">
        <f t="shared" ref="H29:H34" si="9">F29-G29</f>
        <v>0</v>
      </c>
      <c r="I29" s="85"/>
    </row>
    <row r="30" spans="1:9">
      <c r="A30" s="377" t="s">
        <v>491</v>
      </c>
      <c r="B30" s="370">
        <v>61553</v>
      </c>
      <c r="C30" s="255">
        <v>453</v>
      </c>
      <c r="D30" s="255">
        <v>275</v>
      </c>
      <c r="E30" s="255">
        <f t="shared" si="8"/>
        <v>178</v>
      </c>
      <c r="F30" s="255"/>
      <c r="G30" s="255">
        <v>215</v>
      </c>
      <c r="H30" s="255">
        <f t="shared" si="9"/>
        <v>-215</v>
      </c>
      <c r="I30" s="85"/>
    </row>
    <row r="31" spans="1:9">
      <c r="A31" s="377" t="s">
        <v>492</v>
      </c>
      <c r="B31" s="370">
        <v>61554</v>
      </c>
      <c r="C31" s="255"/>
      <c r="D31" s="255">
        <v>30</v>
      </c>
      <c r="E31" s="255">
        <f t="shared" si="8"/>
        <v>-30</v>
      </c>
      <c r="F31" s="255"/>
      <c r="G31" s="255">
        <v>15</v>
      </c>
      <c r="H31" s="255">
        <f t="shared" si="9"/>
        <v>-15</v>
      </c>
      <c r="I31" s="85"/>
    </row>
    <row r="32" spans="1:9">
      <c r="A32" s="377" t="s">
        <v>493</v>
      </c>
      <c r="B32" s="370">
        <v>61555</v>
      </c>
      <c r="C32" s="255"/>
      <c r="D32" s="255"/>
      <c r="E32" s="255">
        <f t="shared" si="8"/>
        <v>0</v>
      </c>
      <c r="F32" s="255"/>
      <c r="G32" s="255"/>
      <c r="H32" s="255">
        <f t="shared" si="9"/>
        <v>0</v>
      </c>
      <c r="I32" s="85"/>
    </row>
    <row r="33" spans="1:9">
      <c r="A33" s="377" t="s">
        <v>479</v>
      </c>
      <c r="B33" s="370">
        <v>61556</v>
      </c>
      <c r="C33" s="255"/>
      <c r="D33" s="255"/>
      <c r="E33" s="255">
        <f t="shared" si="8"/>
        <v>0</v>
      </c>
      <c r="F33" s="255"/>
      <c r="G33" s="255"/>
      <c r="H33" s="255">
        <f t="shared" si="9"/>
        <v>0</v>
      </c>
      <c r="I33" s="85"/>
    </row>
    <row r="34" spans="1:9">
      <c r="A34" s="377" t="s">
        <v>494</v>
      </c>
      <c r="B34" s="370">
        <v>61557</v>
      </c>
      <c r="C34" s="255"/>
      <c r="D34" s="255"/>
      <c r="E34" s="255">
        <f t="shared" si="8"/>
        <v>0</v>
      </c>
      <c r="F34" s="255"/>
      <c r="G34" s="255"/>
      <c r="H34" s="255">
        <f t="shared" si="9"/>
        <v>0</v>
      </c>
      <c r="I34" s="85"/>
    </row>
    <row r="35" spans="1:9" ht="15.75" customHeight="1">
      <c r="A35" s="376" t="s">
        <v>60</v>
      </c>
      <c r="B35" s="371">
        <v>61550</v>
      </c>
      <c r="C35" s="256">
        <f>SUM(C28:C34)</f>
        <v>453</v>
      </c>
      <c r="D35" s="256">
        <f t="shared" ref="D35:E35" si="10">SUM(D28:D34)</f>
        <v>305</v>
      </c>
      <c r="E35" s="256">
        <f t="shared" si="10"/>
        <v>148</v>
      </c>
      <c r="F35" s="256">
        <f>SUM(F28:F34)</f>
        <v>0</v>
      </c>
      <c r="G35" s="256">
        <f t="shared" ref="G35:H35" si="11">SUM(G28:G34)</f>
        <v>230</v>
      </c>
      <c r="H35" s="256">
        <f t="shared" si="11"/>
        <v>-230</v>
      </c>
      <c r="I35" s="85"/>
    </row>
    <row r="36" spans="1:9">
      <c r="A36" s="376" t="s">
        <v>495</v>
      </c>
      <c r="B36" s="371">
        <v>61560</v>
      </c>
      <c r="C36" s="256">
        <f>C18+C26+C35</f>
        <v>4042</v>
      </c>
      <c r="D36" s="256">
        <f t="shared" ref="D36:E36" si="12">D18+D26+D35</f>
        <v>4333</v>
      </c>
      <c r="E36" s="256">
        <f t="shared" si="12"/>
        <v>-291</v>
      </c>
      <c r="F36" s="256">
        <f>F18+F26+F35</f>
        <v>3630</v>
      </c>
      <c r="G36" s="256">
        <f t="shared" ref="G36:H36" si="13">G18+G26+G35</f>
        <v>3634</v>
      </c>
      <c r="H36" s="256">
        <f t="shared" si="13"/>
        <v>-4</v>
      </c>
      <c r="I36" s="85"/>
    </row>
    <row r="37" spans="1:9">
      <c r="A37" s="376" t="s">
        <v>496</v>
      </c>
      <c r="B37" s="371">
        <v>61570</v>
      </c>
      <c r="C37" s="371" t="s">
        <v>497</v>
      </c>
      <c r="D37" s="371" t="s">
        <v>497</v>
      </c>
      <c r="E37" s="258">
        <v>513</v>
      </c>
      <c r="F37" s="371" t="s">
        <v>497</v>
      </c>
      <c r="G37" s="371" t="s">
        <v>497</v>
      </c>
      <c r="H37" s="258">
        <v>271</v>
      </c>
      <c r="I37" s="85"/>
    </row>
    <row r="38" spans="1:9" ht="15.75" thickBot="1">
      <c r="A38" s="381" t="s">
        <v>498</v>
      </c>
      <c r="B38" s="382">
        <v>61580</v>
      </c>
      <c r="C38" s="382" t="s">
        <v>497</v>
      </c>
      <c r="D38" s="382" t="s">
        <v>497</v>
      </c>
      <c r="E38" s="387">
        <f>E37+E36</f>
        <v>222</v>
      </c>
      <c r="F38" s="382" t="s">
        <v>497</v>
      </c>
      <c r="G38" s="382" t="s">
        <v>497</v>
      </c>
      <c r="H38" s="387">
        <f>H37+H36</f>
        <v>267</v>
      </c>
      <c r="I38" s="85"/>
    </row>
    <row r="39" spans="1:9" ht="15" customHeight="1">
      <c r="A39" s="313"/>
      <c r="B39" s="313"/>
      <c r="C39" s="313"/>
      <c r="D39" s="313"/>
      <c r="E39" s="313"/>
      <c r="F39" s="313"/>
      <c r="G39" s="313"/>
      <c r="H39" s="85"/>
      <c r="I39" s="85"/>
    </row>
    <row r="40" spans="1:9" s="26" customFormat="1" ht="15.75">
      <c r="A40" s="171" t="str">
        <f>'обща информация'!$B$39</f>
        <v>Дата: 24.04.2020 г.</v>
      </c>
      <c r="D40" s="244" t="str">
        <f>'обща информация'!$H$39</f>
        <v>Главен счетоводител:</v>
      </c>
      <c r="E40" s="31" t="s">
        <v>28</v>
      </c>
      <c r="F40" s="31"/>
    </row>
    <row r="41" spans="1:9" s="26" customFormat="1" ht="15.75">
      <c r="C41" s="173"/>
      <c r="D41" s="172" t="str">
        <f>'обща информация'!$H$40</f>
        <v>Снежана Маркова</v>
      </c>
      <c r="E41" s="536" t="s">
        <v>29</v>
      </c>
      <c r="F41" s="536"/>
      <c r="G41" s="536"/>
    </row>
    <row r="42" spans="1:9" s="26" customFormat="1" ht="15.75">
      <c r="B42" s="365"/>
      <c r="D42" s="173"/>
      <c r="E42" s="173"/>
      <c r="F42" s="173"/>
    </row>
    <row r="43" spans="1:9" s="26" customFormat="1" ht="15.75">
      <c r="B43" s="173"/>
      <c r="D43" s="173"/>
      <c r="E43" s="173"/>
      <c r="F43" s="173"/>
    </row>
    <row r="44" spans="1:9" s="26" customFormat="1" ht="15.75">
      <c r="B44" s="173"/>
      <c r="D44" s="101" t="str">
        <f>'обща информация'!$H$42</f>
        <v>Управител/изп.директор</v>
      </c>
      <c r="E44" s="174" t="s">
        <v>30</v>
      </c>
      <c r="F44" s="173"/>
    </row>
    <row r="45" spans="1:9" s="26" customFormat="1" ht="15.75">
      <c r="B45" s="173"/>
      <c r="D45" s="172" t="str">
        <f>'обща информация'!$H$43</f>
        <v>инж. Тодор Марков</v>
      </c>
      <c r="E45" s="536" t="s">
        <v>31</v>
      </c>
      <c r="F45" s="536"/>
      <c r="G45" s="536"/>
    </row>
    <row r="46" spans="1:9" s="26" customFormat="1" ht="15.75">
      <c r="A46" s="343" t="s">
        <v>555</v>
      </c>
      <c r="B46" s="99"/>
      <c r="C46" s="101"/>
      <c r="D46" s="100"/>
      <c r="E46" s="99"/>
      <c r="F46" s="87"/>
    </row>
  </sheetData>
  <mergeCells count="11">
    <mergeCell ref="A7:A8"/>
    <mergeCell ref="A1:H1"/>
    <mergeCell ref="A2:H2"/>
    <mergeCell ref="A3:H3"/>
    <mergeCell ref="A4:H4"/>
    <mergeCell ref="A5:H5"/>
    <mergeCell ref="E41:G41"/>
    <mergeCell ref="E45:G45"/>
    <mergeCell ref="B7:B8"/>
    <mergeCell ref="C7:E7"/>
    <mergeCell ref="F7:H7"/>
  </mergeCells>
  <printOptions horizontalCentered="1"/>
  <pageMargins left="0.23622047244094491" right="0.23622047244094491" top="0.51" bottom="0.27" header="0.31496062992125984" footer="0.2"/>
  <pageSetup paperSize="9" scale="7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41"/>
  <sheetViews>
    <sheetView zoomScaleNormal="100" workbookViewId="0">
      <selection activeCell="D30" sqref="D30"/>
    </sheetView>
  </sheetViews>
  <sheetFormatPr defaultColWidth="6.7109375" defaultRowHeight="15"/>
  <cols>
    <col min="1" max="1" width="46.42578125" style="390" customWidth="1"/>
    <col min="2" max="2" width="6.7109375" style="390"/>
    <col min="3" max="3" width="11.42578125" style="389" customWidth="1"/>
    <col min="4" max="4" width="8.85546875" style="389" customWidth="1"/>
    <col min="5" max="5" width="8" style="389" customWidth="1"/>
    <col min="6" max="6" width="8.140625" style="389" customWidth="1"/>
    <col min="7" max="7" width="12.7109375" style="389" customWidth="1"/>
    <col min="8" max="8" width="11.85546875" style="389" customWidth="1"/>
    <col min="9" max="9" width="8.5703125" style="389" customWidth="1"/>
    <col min="10" max="10" width="9.85546875" style="389" customWidth="1"/>
    <col min="11" max="11" width="9.28515625" style="389" customWidth="1"/>
    <col min="12" max="12" width="7.7109375" style="389" customWidth="1"/>
    <col min="13" max="13" width="11.85546875" style="389" customWidth="1"/>
    <col min="14" max="15" width="7.42578125" style="389" customWidth="1"/>
    <col min="16" max="249" width="6.7109375" style="389"/>
    <col min="250" max="258" width="6.7109375" style="390"/>
    <col min="259" max="259" width="11.42578125" style="390" customWidth="1"/>
    <col min="260" max="260" width="8.85546875" style="390" customWidth="1"/>
    <col min="261" max="261" width="8" style="390" customWidth="1"/>
    <col min="262" max="262" width="7" style="390" customWidth="1"/>
    <col min="263" max="263" width="10.85546875" style="390" customWidth="1"/>
    <col min="264" max="264" width="11.85546875" style="390" customWidth="1"/>
    <col min="265" max="265" width="8.5703125" style="390" customWidth="1"/>
    <col min="266" max="266" width="9.85546875" style="390" customWidth="1"/>
    <col min="267" max="267" width="7.5703125" style="390" customWidth="1"/>
    <col min="268" max="268" width="7.85546875" style="390" customWidth="1"/>
    <col min="269" max="269" width="11.85546875" style="390" customWidth="1"/>
    <col min="270" max="271" width="7.42578125" style="390" customWidth="1"/>
    <col min="272" max="514" width="6.7109375" style="390"/>
    <col min="515" max="515" width="11.42578125" style="390" customWidth="1"/>
    <col min="516" max="516" width="8.85546875" style="390" customWidth="1"/>
    <col min="517" max="517" width="8" style="390" customWidth="1"/>
    <col min="518" max="518" width="7" style="390" customWidth="1"/>
    <col min="519" max="519" width="10.85546875" style="390" customWidth="1"/>
    <col min="520" max="520" width="11.85546875" style="390" customWidth="1"/>
    <col min="521" max="521" width="8.5703125" style="390" customWidth="1"/>
    <col min="522" max="522" width="9.85546875" style="390" customWidth="1"/>
    <col min="523" max="523" width="7.5703125" style="390" customWidth="1"/>
    <col min="524" max="524" width="7.85546875" style="390" customWidth="1"/>
    <col min="525" max="525" width="11.85546875" style="390" customWidth="1"/>
    <col min="526" max="527" width="7.42578125" style="390" customWidth="1"/>
    <col min="528" max="770" width="6.7109375" style="390"/>
    <col min="771" max="771" width="11.42578125" style="390" customWidth="1"/>
    <col min="772" max="772" width="8.85546875" style="390" customWidth="1"/>
    <col min="773" max="773" width="8" style="390" customWidth="1"/>
    <col min="774" max="774" width="7" style="390" customWidth="1"/>
    <col min="775" max="775" width="10.85546875" style="390" customWidth="1"/>
    <col min="776" max="776" width="11.85546875" style="390" customWidth="1"/>
    <col min="777" max="777" width="8.5703125" style="390" customWidth="1"/>
    <col min="778" max="778" width="9.85546875" style="390" customWidth="1"/>
    <col min="779" max="779" width="7.5703125" style="390" customWidth="1"/>
    <col min="780" max="780" width="7.85546875" style="390" customWidth="1"/>
    <col min="781" max="781" width="11.85546875" style="390" customWidth="1"/>
    <col min="782" max="783" width="7.42578125" style="390" customWidth="1"/>
    <col min="784" max="1026" width="6.7109375" style="390"/>
    <col min="1027" max="1027" width="11.42578125" style="390" customWidth="1"/>
    <col min="1028" max="1028" width="8.85546875" style="390" customWidth="1"/>
    <col min="1029" max="1029" width="8" style="390" customWidth="1"/>
    <col min="1030" max="1030" width="7" style="390" customWidth="1"/>
    <col min="1031" max="1031" width="10.85546875" style="390" customWidth="1"/>
    <col min="1032" max="1032" width="11.85546875" style="390" customWidth="1"/>
    <col min="1033" max="1033" width="8.5703125" style="390" customWidth="1"/>
    <col min="1034" max="1034" width="9.85546875" style="390" customWidth="1"/>
    <col min="1035" max="1035" width="7.5703125" style="390" customWidth="1"/>
    <col min="1036" max="1036" width="7.85546875" style="390" customWidth="1"/>
    <col min="1037" max="1037" width="11.85546875" style="390" customWidth="1"/>
    <col min="1038" max="1039" width="7.42578125" style="390" customWidth="1"/>
    <col min="1040" max="1282" width="6.7109375" style="390"/>
    <col min="1283" max="1283" width="11.42578125" style="390" customWidth="1"/>
    <col min="1284" max="1284" width="8.85546875" style="390" customWidth="1"/>
    <col min="1285" max="1285" width="8" style="390" customWidth="1"/>
    <col min="1286" max="1286" width="7" style="390" customWidth="1"/>
    <col min="1287" max="1287" width="10.85546875" style="390" customWidth="1"/>
    <col min="1288" max="1288" width="11.85546875" style="390" customWidth="1"/>
    <col min="1289" max="1289" width="8.5703125" style="390" customWidth="1"/>
    <col min="1290" max="1290" width="9.85546875" style="390" customWidth="1"/>
    <col min="1291" max="1291" width="7.5703125" style="390" customWidth="1"/>
    <col min="1292" max="1292" width="7.85546875" style="390" customWidth="1"/>
    <col min="1293" max="1293" width="11.85546875" style="390" customWidth="1"/>
    <col min="1294" max="1295" width="7.42578125" style="390" customWidth="1"/>
    <col min="1296" max="1538" width="6.7109375" style="390"/>
    <col min="1539" max="1539" width="11.42578125" style="390" customWidth="1"/>
    <col min="1540" max="1540" width="8.85546875" style="390" customWidth="1"/>
    <col min="1541" max="1541" width="8" style="390" customWidth="1"/>
    <col min="1542" max="1542" width="7" style="390" customWidth="1"/>
    <col min="1543" max="1543" width="10.85546875" style="390" customWidth="1"/>
    <col min="1544" max="1544" width="11.85546875" style="390" customWidth="1"/>
    <col min="1545" max="1545" width="8.5703125" style="390" customWidth="1"/>
    <col min="1546" max="1546" width="9.85546875" style="390" customWidth="1"/>
    <col min="1547" max="1547" width="7.5703125" style="390" customWidth="1"/>
    <col min="1548" max="1548" width="7.85546875" style="390" customWidth="1"/>
    <col min="1549" max="1549" width="11.85546875" style="390" customWidth="1"/>
    <col min="1550" max="1551" width="7.42578125" style="390" customWidth="1"/>
    <col min="1552" max="1794" width="6.7109375" style="390"/>
    <col min="1795" max="1795" width="11.42578125" style="390" customWidth="1"/>
    <col min="1796" max="1796" width="8.85546875" style="390" customWidth="1"/>
    <col min="1797" max="1797" width="8" style="390" customWidth="1"/>
    <col min="1798" max="1798" width="7" style="390" customWidth="1"/>
    <col min="1799" max="1799" width="10.85546875" style="390" customWidth="1"/>
    <col min="1800" max="1800" width="11.85546875" style="390" customWidth="1"/>
    <col min="1801" max="1801" width="8.5703125" style="390" customWidth="1"/>
    <col min="1802" max="1802" width="9.85546875" style="390" customWidth="1"/>
    <col min="1803" max="1803" width="7.5703125" style="390" customWidth="1"/>
    <col min="1804" max="1804" width="7.85546875" style="390" customWidth="1"/>
    <col min="1805" max="1805" width="11.85546875" style="390" customWidth="1"/>
    <col min="1806" max="1807" width="7.42578125" style="390" customWidth="1"/>
    <col min="1808" max="2050" width="6.7109375" style="390"/>
    <col min="2051" max="2051" width="11.42578125" style="390" customWidth="1"/>
    <col min="2052" max="2052" width="8.85546875" style="390" customWidth="1"/>
    <col min="2053" max="2053" width="8" style="390" customWidth="1"/>
    <col min="2054" max="2054" width="7" style="390" customWidth="1"/>
    <col min="2055" max="2055" width="10.85546875" style="390" customWidth="1"/>
    <col min="2056" max="2056" width="11.85546875" style="390" customWidth="1"/>
    <col min="2057" max="2057" width="8.5703125" style="390" customWidth="1"/>
    <col min="2058" max="2058" width="9.85546875" style="390" customWidth="1"/>
    <col min="2059" max="2059" width="7.5703125" style="390" customWidth="1"/>
    <col min="2060" max="2060" width="7.85546875" style="390" customWidth="1"/>
    <col min="2061" max="2061" width="11.85546875" style="390" customWidth="1"/>
    <col min="2062" max="2063" width="7.42578125" style="390" customWidth="1"/>
    <col min="2064" max="2306" width="6.7109375" style="390"/>
    <col min="2307" max="2307" width="11.42578125" style="390" customWidth="1"/>
    <col min="2308" max="2308" width="8.85546875" style="390" customWidth="1"/>
    <col min="2309" max="2309" width="8" style="390" customWidth="1"/>
    <col min="2310" max="2310" width="7" style="390" customWidth="1"/>
    <col min="2311" max="2311" width="10.85546875" style="390" customWidth="1"/>
    <col min="2312" max="2312" width="11.85546875" style="390" customWidth="1"/>
    <col min="2313" max="2313" width="8.5703125" style="390" customWidth="1"/>
    <col min="2314" max="2314" width="9.85546875" style="390" customWidth="1"/>
    <col min="2315" max="2315" width="7.5703125" style="390" customWidth="1"/>
    <col min="2316" max="2316" width="7.85546875" style="390" customWidth="1"/>
    <col min="2317" max="2317" width="11.85546875" style="390" customWidth="1"/>
    <col min="2318" max="2319" width="7.42578125" style="390" customWidth="1"/>
    <col min="2320" max="2562" width="6.7109375" style="390"/>
    <col min="2563" max="2563" width="11.42578125" style="390" customWidth="1"/>
    <col min="2564" max="2564" width="8.85546875" style="390" customWidth="1"/>
    <col min="2565" max="2565" width="8" style="390" customWidth="1"/>
    <col min="2566" max="2566" width="7" style="390" customWidth="1"/>
    <col min="2567" max="2567" width="10.85546875" style="390" customWidth="1"/>
    <col min="2568" max="2568" width="11.85546875" style="390" customWidth="1"/>
    <col min="2569" max="2569" width="8.5703125" style="390" customWidth="1"/>
    <col min="2570" max="2570" width="9.85546875" style="390" customWidth="1"/>
    <col min="2571" max="2571" width="7.5703125" style="390" customWidth="1"/>
    <col min="2572" max="2572" width="7.85546875" style="390" customWidth="1"/>
    <col min="2573" max="2573" width="11.85546875" style="390" customWidth="1"/>
    <col min="2574" max="2575" width="7.42578125" style="390" customWidth="1"/>
    <col min="2576" max="2818" width="6.7109375" style="390"/>
    <col min="2819" max="2819" width="11.42578125" style="390" customWidth="1"/>
    <col min="2820" max="2820" width="8.85546875" style="390" customWidth="1"/>
    <col min="2821" max="2821" width="8" style="390" customWidth="1"/>
    <col min="2822" max="2822" width="7" style="390" customWidth="1"/>
    <col min="2823" max="2823" width="10.85546875" style="390" customWidth="1"/>
    <col min="2824" max="2824" width="11.85546875" style="390" customWidth="1"/>
    <col min="2825" max="2825" width="8.5703125" style="390" customWidth="1"/>
    <col min="2826" max="2826" width="9.85546875" style="390" customWidth="1"/>
    <col min="2827" max="2827" width="7.5703125" style="390" customWidth="1"/>
    <col min="2828" max="2828" width="7.85546875" style="390" customWidth="1"/>
    <col min="2829" max="2829" width="11.85546875" style="390" customWidth="1"/>
    <col min="2830" max="2831" width="7.42578125" style="390" customWidth="1"/>
    <col min="2832" max="3074" width="6.7109375" style="390"/>
    <col min="3075" max="3075" width="11.42578125" style="390" customWidth="1"/>
    <col min="3076" max="3076" width="8.85546875" style="390" customWidth="1"/>
    <col min="3077" max="3077" width="8" style="390" customWidth="1"/>
    <col min="3078" max="3078" width="7" style="390" customWidth="1"/>
    <col min="3079" max="3079" width="10.85546875" style="390" customWidth="1"/>
    <col min="3080" max="3080" width="11.85546875" style="390" customWidth="1"/>
    <col min="3081" max="3081" width="8.5703125" style="390" customWidth="1"/>
    <col min="3082" max="3082" width="9.85546875" style="390" customWidth="1"/>
    <col min="3083" max="3083" width="7.5703125" style="390" customWidth="1"/>
    <col min="3084" max="3084" width="7.85546875" style="390" customWidth="1"/>
    <col min="3085" max="3085" width="11.85546875" style="390" customWidth="1"/>
    <col min="3086" max="3087" width="7.42578125" style="390" customWidth="1"/>
    <col min="3088" max="3330" width="6.7109375" style="390"/>
    <col min="3331" max="3331" width="11.42578125" style="390" customWidth="1"/>
    <col min="3332" max="3332" width="8.85546875" style="390" customWidth="1"/>
    <col min="3333" max="3333" width="8" style="390" customWidth="1"/>
    <col min="3334" max="3334" width="7" style="390" customWidth="1"/>
    <col min="3335" max="3335" width="10.85546875" style="390" customWidth="1"/>
    <col min="3336" max="3336" width="11.85546875" style="390" customWidth="1"/>
    <col min="3337" max="3337" width="8.5703125" style="390" customWidth="1"/>
    <col min="3338" max="3338" width="9.85546875" style="390" customWidth="1"/>
    <col min="3339" max="3339" width="7.5703125" style="390" customWidth="1"/>
    <col min="3340" max="3340" width="7.85546875" style="390" customWidth="1"/>
    <col min="3341" max="3341" width="11.85546875" style="390" customWidth="1"/>
    <col min="3342" max="3343" width="7.42578125" style="390" customWidth="1"/>
    <col min="3344" max="3586" width="6.7109375" style="390"/>
    <col min="3587" max="3587" width="11.42578125" style="390" customWidth="1"/>
    <col min="3588" max="3588" width="8.85546875" style="390" customWidth="1"/>
    <col min="3589" max="3589" width="8" style="390" customWidth="1"/>
    <col min="3590" max="3590" width="7" style="390" customWidth="1"/>
    <col min="3591" max="3591" width="10.85546875" style="390" customWidth="1"/>
    <col min="3592" max="3592" width="11.85546875" style="390" customWidth="1"/>
    <col min="3593" max="3593" width="8.5703125" style="390" customWidth="1"/>
    <col min="3594" max="3594" width="9.85546875" style="390" customWidth="1"/>
    <col min="3595" max="3595" width="7.5703125" style="390" customWidth="1"/>
    <col min="3596" max="3596" width="7.85546875" style="390" customWidth="1"/>
    <col min="3597" max="3597" width="11.85546875" style="390" customWidth="1"/>
    <col min="3598" max="3599" width="7.42578125" style="390" customWidth="1"/>
    <col min="3600" max="3842" width="6.7109375" style="390"/>
    <col min="3843" max="3843" width="11.42578125" style="390" customWidth="1"/>
    <col min="3844" max="3844" width="8.85546875" style="390" customWidth="1"/>
    <col min="3845" max="3845" width="8" style="390" customWidth="1"/>
    <col min="3846" max="3846" width="7" style="390" customWidth="1"/>
    <col min="3847" max="3847" width="10.85546875" style="390" customWidth="1"/>
    <col min="3848" max="3848" width="11.85546875" style="390" customWidth="1"/>
    <col min="3849" max="3849" width="8.5703125" style="390" customWidth="1"/>
    <col min="3850" max="3850" width="9.85546875" style="390" customWidth="1"/>
    <col min="3851" max="3851" width="7.5703125" style="390" customWidth="1"/>
    <col min="3852" max="3852" width="7.85546875" style="390" customWidth="1"/>
    <col min="3853" max="3853" width="11.85546875" style="390" customWidth="1"/>
    <col min="3854" max="3855" width="7.42578125" style="390" customWidth="1"/>
    <col min="3856" max="4098" width="6.7109375" style="390"/>
    <col min="4099" max="4099" width="11.42578125" style="390" customWidth="1"/>
    <col min="4100" max="4100" width="8.85546875" style="390" customWidth="1"/>
    <col min="4101" max="4101" width="8" style="390" customWidth="1"/>
    <col min="4102" max="4102" width="7" style="390" customWidth="1"/>
    <col min="4103" max="4103" width="10.85546875" style="390" customWidth="1"/>
    <col min="4104" max="4104" width="11.85546875" style="390" customWidth="1"/>
    <col min="4105" max="4105" width="8.5703125" style="390" customWidth="1"/>
    <col min="4106" max="4106" width="9.85546875" style="390" customWidth="1"/>
    <col min="4107" max="4107" width="7.5703125" style="390" customWidth="1"/>
    <col min="4108" max="4108" width="7.85546875" style="390" customWidth="1"/>
    <col min="4109" max="4109" width="11.85546875" style="390" customWidth="1"/>
    <col min="4110" max="4111" width="7.42578125" style="390" customWidth="1"/>
    <col min="4112" max="4354" width="6.7109375" style="390"/>
    <col min="4355" max="4355" width="11.42578125" style="390" customWidth="1"/>
    <col min="4356" max="4356" width="8.85546875" style="390" customWidth="1"/>
    <col min="4357" max="4357" width="8" style="390" customWidth="1"/>
    <col min="4358" max="4358" width="7" style="390" customWidth="1"/>
    <col min="4359" max="4359" width="10.85546875" style="390" customWidth="1"/>
    <col min="4360" max="4360" width="11.85546875" style="390" customWidth="1"/>
    <col min="4361" max="4361" width="8.5703125" style="390" customWidth="1"/>
    <col min="4362" max="4362" width="9.85546875" style="390" customWidth="1"/>
    <col min="4363" max="4363" width="7.5703125" style="390" customWidth="1"/>
    <col min="4364" max="4364" width="7.85546875" style="390" customWidth="1"/>
    <col min="4365" max="4365" width="11.85546875" style="390" customWidth="1"/>
    <col min="4366" max="4367" width="7.42578125" style="390" customWidth="1"/>
    <col min="4368" max="4610" width="6.7109375" style="390"/>
    <col min="4611" max="4611" width="11.42578125" style="390" customWidth="1"/>
    <col min="4612" max="4612" width="8.85546875" style="390" customWidth="1"/>
    <col min="4613" max="4613" width="8" style="390" customWidth="1"/>
    <col min="4614" max="4614" width="7" style="390" customWidth="1"/>
    <col min="4615" max="4615" width="10.85546875" style="390" customWidth="1"/>
    <col min="4616" max="4616" width="11.85546875" style="390" customWidth="1"/>
    <col min="4617" max="4617" width="8.5703125" style="390" customWidth="1"/>
    <col min="4618" max="4618" width="9.85546875" style="390" customWidth="1"/>
    <col min="4619" max="4619" width="7.5703125" style="390" customWidth="1"/>
    <col min="4620" max="4620" width="7.85546875" style="390" customWidth="1"/>
    <col min="4621" max="4621" width="11.85546875" style="390" customWidth="1"/>
    <col min="4622" max="4623" width="7.42578125" style="390" customWidth="1"/>
    <col min="4624" max="4866" width="6.7109375" style="390"/>
    <col min="4867" max="4867" width="11.42578125" style="390" customWidth="1"/>
    <col min="4868" max="4868" width="8.85546875" style="390" customWidth="1"/>
    <col min="4869" max="4869" width="8" style="390" customWidth="1"/>
    <col min="4870" max="4870" width="7" style="390" customWidth="1"/>
    <col min="4871" max="4871" width="10.85546875" style="390" customWidth="1"/>
    <col min="4872" max="4872" width="11.85546875" style="390" customWidth="1"/>
    <col min="4873" max="4873" width="8.5703125" style="390" customWidth="1"/>
    <col min="4874" max="4874" width="9.85546875" style="390" customWidth="1"/>
    <col min="4875" max="4875" width="7.5703125" style="390" customWidth="1"/>
    <col min="4876" max="4876" width="7.85546875" style="390" customWidth="1"/>
    <col min="4877" max="4877" width="11.85546875" style="390" customWidth="1"/>
    <col min="4878" max="4879" width="7.42578125" style="390" customWidth="1"/>
    <col min="4880" max="5122" width="6.7109375" style="390"/>
    <col min="5123" max="5123" width="11.42578125" style="390" customWidth="1"/>
    <col min="5124" max="5124" width="8.85546875" style="390" customWidth="1"/>
    <col min="5125" max="5125" width="8" style="390" customWidth="1"/>
    <col min="5126" max="5126" width="7" style="390" customWidth="1"/>
    <col min="5127" max="5127" width="10.85546875" style="390" customWidth="1"/>
    <col min="5128" max="5128" width="11.85546875" style="390" customWidth="1"/>
    <col min="5129" max="5129" width="8.5703125" style="390" customWidth="1"/>
    <col min="5130" max="5130" width="9.85546875" style="390" customWidth="1"/>
    <col min="5131" max="5131" width="7.5703125" style="390" customWidth="1"/>
    <col min="5132" max="5132" width="7.85546875" style="390" customWidth="1"/>
    <col min="5133" max="5133" width="11.85546875" style="390" customWidth="1"/>
    <col min="5134" max="5135" width="7.42578125" style="390" customWidth="1"/>
    <col min="5136" max="5378" width="6.7109375" style="390"/>
    <col min="5379" max="5379" width="11.42578125" style="390" customWidth="1"/>
    <col min="5380" max="5380" width="8.85546875" style="390" customWidth="1"/>
    <col min="5381" max="5381" width="8" style="390" customWidth="1"/>
    <col min="5382" max="5382" width="7" style="390" customWidth="1"/>
    <col min="5383" max="5383" width="10.85546875" style="390" customWidth="1"/>
    <col min="5384" max="5384" width="11.85546875" style="390" customWidth="1"/>
    <col min="5385" max="5385" width="8.5703125" style="390" customWidth="1"/>
    <col min="5386" max="5386" width="9.85546875" style="390" customWidth="1"/>
    <col min="5387" max="5387" width="7.5703125" style="390" customWidth="1"/>
    <col min="5388" max="5388" width="7.85546875" style="390" customWidth="1"/>
    <col min="5389" max="5389" width="11.85546875" style="390" customWidth="1"/>
    <col min="5390" max="5391" width="7.42578125" style="390" customWidth="1"/>
    <col min="5392" max="5634" width="6.7109375" style="390"/>
    <col min="5635" max="5635" width="11.42578125" style="390" customWidth="1"/>
    <col min="5636" max="5636" width="8.85546875" style="390" customWidth="1"/>
    <col min="5637" max="5637" width="8" style="390" customWidth="1"/>
    <col min="5638" max="5638" width="7" style="390" customWidth="1"/>
    <col min="5639" max="5639" width="10.85546875" style="390" customWidth="1"/>
    <col min="5640" max="5640" width="11.85546875" style="390" customWidth="1"/>
    <col min="5641" max="5641" width="8.5703125" style="390" customWidth="1"/>
    <col min="5642" max="5642" width="9.85546875" style="390" customWidth="1"/>
    <col min="5643" max="5643" width="7.5703125" style="390" customWidth="1"/>
    <col min="5644" max="5644" width="7.85546875" style="390" customWidth="1"/>
    <col min="5645" max="5645" width="11.85546875" style="390" customWidth="1"/>
    <col min="5646" max="5647" width="7.42578125" style="390" customWidth="1"/>
    <col min="5648" max="5890" width="6.7109375" style="390"/>
    <col min="5891" max="5891" width="11.42578125" style="390" customWidth="1"/>
    <col min="5892" max="5892" width="8.85546875" style="390" customWidth="1"/>
    <col min="5893" max="5893" width="8" style="390" customWidth="1"/>
    <col min="5894" max="5894" width="7" style="390" customWidth="1"/>
    <col min="5895" max="5895" width="10.85546875" style="390" customWidth="1"/>
    <col min="5896" max="5896" width="11.85546875" style="390" customWidth="1"/>
    <col min="5897" max="5897" width="8.5703125" style="390" customWidth="1"/>
    <col min="5898" max="5898" width="9.85546875" style="390" customWidth="1"/>
    <col min="5899" max="5899" width="7.5703125" style="390" customWidth="1"/>
    <col min="5900" max="5900" width="7.85546875" style="390" customWidth="1"/>
    <col min="5901" max="5901" width="11.85546875" style="390" customWidth="1"/>
    <col min="5902" max="5903" width="7.42578125" style="390" customWidth="1"/>
    <col min="5904" max="6146" width="6.7109375" style="390"/>
    <col min="6147" max="6147" width="11.42578125" style="390" customWidth="1"/>
    <col min="6148" max="6148" width="8.85546875" style="390" customWidth="1"/>
    <col min="6149" max="6149" width="8" style="390" customWidth="1"/>
    <col min="6150" max="6150" width="7" style="390" customWidth="1"/>
    <col min="6151" max="6151" width="10.85546875" style="390" customWidth="1"/>
    <col min="6152" max="6152" width="11.85546875" style="390" customWidth="1"/>
    <col min="6153" max="6153" width="8.5703125" style="390" customWidth="1"/>
    <col min="6154" max="6154" width="9.85546875" style="390" customWidth="1"/>
    <col min="6155" max="6155" width="7.5703125" style="390" customWidth="1"/>
    <col min="6156" max="6156" width="7.85546875" style="390" customWidth="1"/>
    <col min="6157" max="6157" width="11.85546875" style="390" customWidth="1"/>
    <col min="6158" max="6159" width="7.42578125" style="390" customWidth="1"/>
    <col min="6160" max="6402" width="6.7109375" style="390"/>
    <col min="6403" max="6403" width="11.42578125" style="390" customWidth="1"/>
    <col min="6404" max="6404" width="8.85546875" style="390" customWidth="1"/>
    <col min="6405" max="6405" width="8" style="390" customWidth="1"/>
    <col min="6406" max="6406" width="7" style="390" customWidth="1"/>
    <col min="6407" max="6407" width="10.85546875" style="390" customWidth="1"/>
    <col min="6408" max="6408" width="11.85546875" style="390" customWidth="1"/>
    <col min="6409" max="6409" width="8.5703125" style="390" customWidth="1"/>
    <col min="6410" max="6410" width="9.85546875" style="390" customWidth="1"/>
    <col min="6411" max="6411" width="7.5703125" style="390" customWidth="1"/>
    <col min="6412" max="6412" width="7.85546875" style="390" customWidth="1"/>
    <col min="6413" max="6413" width="11.85546875" style="390" customWidth="1"/>
    <col min="6414" max="6415" width="7.42578125" style="390" customWidth="1"/>
    <col min="6416" max="6658" width="6.7109375" style="390"/>
    <col min="6659" max="6659" width="11.42578125" style="390" customWidth="1"/>
    <col min="6660" max="6660" width="8.85546875" style="390" customWidth="1"/>
    <col min="6661" max="6661" width="8" style="390" customWidth="1"/>
    <col min="6662" max="6662" width="7" style="390" customWidth="1"/>
    <col min="6663" max="6663" width="10.85546875" style="390" customWidth="1"/>
    <col min="6664" max="6664" width="11.85546875" style="390" customWidth="1"/>
    <col min="6665" max="6665" width="8.5703125" style="390" customWidth="1"/>
    <col min="6666" max="6666" width="9.85546875" style="390" customWidth="1"/>
    <col min="6667" max="6667" width="7.5703125" style="390" customWidth="1"/>
    <col min="6668" max="6668" width="7.85546875" style="390" customWidth="1"/>
    <col min="6669" max="6669" width="11.85546875" style="390" customWidth="1"/>
    <col min="6670" max="6671" width="7.42578125" style="390" customWidth="1"/>
    <col min="6672" max="6914" width="6.7109375" style="390"/>
    <col min="6915" max="6915" width="11.42578125" style="390" customWidth="1"/>
    <col min="6916" max="6916" width="8.85546875" style="390" customWidth="1"/>
    <col min="6917" max="6917" width="8" style="390" customWidth="1"/>
    <col min="6918" max="6918" width="7" style="390" customWidth="1"/>
    <col min="6919" max="6919" width="10.85546875" style="390" customWidth="1"/>
    <col min="6920" max="6920" width="11.85546875" style="390" customWidth="1"/>
    <col min="6921" max="6921" width="8.5703125" style="390" customWidth="1"/>
    <col min="6922" max="6922" width="9.85546875" style="390" customWidth="1"/>
    <col min="6923" max="6923" width="7.5703125" style="390" customWidth="1"/>
    <col min="6924" max="6924" width="7.85546875" style="390" customWidth="1"/>
    <col min="6925" max="6925" width="11.85546875" style="390" customWidth="1"/>
    <col min="6926" max="6927" width="7.42578125" style="390" customWidth="1"/>
    <col min="6928" max="7170" width="6.7109375" style="390"/>
    <col min="7171" max="7171" width="11.42578125" style="390" customWidth="1"/>
    <col min="7172" max="7172" width="8.85546875" style="390" customWidth="1"/>
    <col min="7173" max="7173" width="8" style="390" customWidth="1"/>
    <col min="7174" max="7174" width="7" style="390" customWidth="1"/>
    <col min="7175" max="7175" width="10.85546875" style="390" customWidth="1"/>
    <col min="7176" max="7176" width="11.85546875" style="390" customWidth="1"/>
    <col min="7177" max="7177" width="8.5703125" style="390" customWidth="1"/>
    <col min="7178" max="7178" width="9.85546875" style="390" customWidth="1"/>
    <col min="7179" max="7179" width="7.5703125" style="390" customWidth="1"/>
    <col min="7180" max="7180" width="7.85546875" style="390" customWidth="1"/>
    <col min="7181" max="7181" width="11.85546875" style="390" customWidth="1"/>
    <col min="7182" max="7183" width="7.42578125" style="390" customWidth="1"/>
    <col min="7184" max="7426" width="6.7109375" style="390"/>
    <col min="7427" max="7427" width="11.42578125" style="390" customWidth="1"/>
    <col min="7428" max="7428" width="8.85546875" style="390" customWidth="1"/>
    <col min="7429" max="7429" width="8" style="390" customWidth="1"/>
    <col min="7430" max="7430" width="7" style="390" customWidth="1"/>
    <col min="7431" max="7431" width="10.85546875" style="390" customWidth="1"/>
    <col min="7432" max="7432" width="11.85546875" style="390" customWidth="1"/>
    <col min="7433" max="7433" width="8.5703125" style="390" customWidth="1"/>
    <col min="7434" max="7434" width="9.85546875" style="390" customWidth="1"/>
    <col min="7435" max="7435" width="7.5703125" style="390" customWidth="1"/>
    <col min="7436" max="7436" width="7.85546875" style="390" customWidth="1"/>
    <col min="7437" max="7437" width="11.85546875" style="390" customWidth="1"/>
    <col min="7438" max="7439" width="7.42578125" style="390" customWidth="1"/>
    <col min="7440" max="7682" width="6.7109375" style="390"/>
    <col min="7683" max="7683" width="11.42578125" style="390" customWidth="1"/>
    <col min="7684" max="7684" width="8.85546875" style="390" customWidth="1"/>
    <col min="7685" max="7685" width="8" style="390" customWidth="1"/>
    <col min="7686" max="7686" width="7" style="390" customWidth="1"/>
    <col min="7687" max="7687" width="10.85546875" style="390" customWidth="1"/>
    <col min="7688" max="7688" width="11.85546875" style="390" customWidth="1"/>
    <col min="7689" max="7689" width="8.5703125" style="390" customWidth="1"/>
    <col min="7690" max="7690" width="9.85546875" style="390" customWidth="1"/>
    <col min="7691" max="7691" width="7.5703125" style="390" customWidth="1"/>
    <col min="7692" max="7692" width="7.85546875" style="390" customWidth="1"/>
    <col min="7693" max="7693" width="11.85546875" style="390" customWidth="1"/>
    <col min="7694" max="7695" width="7.42578125" style="390" customWidth="1"/>
    <col min="7696" max="7938" width="6.7109375" style="390"/>
    <col min="7939" max="7939" width="11.42578125" style="390" customWidth="1"/>
    <col min="7940" max="7940" width="8.85546875" style="390" customWidth="1"/>
    <col min="7941" max="7941" width="8" style="390" customWidth="1"/>
    <col min="7942" max="7942" width="7" style="390" customWidth="1"/>
    <col min="7943" max="7943" width="10.85546875" style="390" customWidth="1"/>
    <col min="7944" max="7944" width="11.85546875" style="390" customWidth="1"/>
    <col min="7945" max="7945" width="8.5703125" style="390" customWidth="1"/>
    <col min="7946" max="7946" width="9.85546875" style="390" customWidth="1"/>
    <col min="7947" max="7947" width="7.5703125" style="390" customWidth="1"/>
    <col min="7948" max="7948" width="7.85546875" style="390" customWidth="1"/>
    <col min="7949" max="7949" width="11.85546875" style="390" customWidth="1"/>
    <col min="7950" max="7951" width="7.42578125" style="390" customWidth="1"/>
    <col min="7952" max="8194" width="6.7109375" style="390"/>
    <col min="8195" max="8195" width="11.42578125" style="390" customWidth="1"/>
    <col min="8196" max="8196" width="8.85546875" style="390" customWidth="1"/>
    <col min="8197" max="8197" width="8" style="390" customWidth="1"/>
    <col min="8198" max="8198" width="7" style="390" customWidth="1"/>
    <col min="8199" max="8199" width="10.85546875" style="390" customWidth="1"/>
    <col min="8200" max="8200" width="11.85546875" style="390" customWidth="1"/>
    <col min="8201" max="8201" width="8.5703125" style="390" customWidth="1"/>
    <col min="8202" max="8202" width="9.85546875" style="390" customWidth="1"/>
    <col min="8203" max="8203" width="7.5703125" style="390" customWidth="1"/>
    <col min="8204" max="8204" width="7.85546875" style="390" customWidth="1"/>
    <col min="8205" max="8205" width="11.85546875" style="390" customWidth="1"/>
    <col min="8206" max="8207" width="7.42578125" style="390" customWidth="1"/>
    <col min="8208" max="8450" width="6.7109375" style="390"/>
    <col min="8451" max="8451" width="11.42578125" style="390" customWidth="1"/>
    <col min="8452" max="8452" width="8.85546875" style="390" customWidth="1"/>
    <col min="8453" max="8453" width="8" style="390" customWidth="1"/>
    <col min="8454" max="8454" width="7" style="390" customWidth="1"/>
    <col min="8455" max="8455" width="10.85546875" style="390" customWidth="1"/>
    <col min="8456" max="8456" width="11.85546875" style="390" customWidth="1"/>
    <col min="8457" max="8457" width="8.5703125" style="390" customWidth="1"/>
    <col min="8458" max="8458" width="9.85546875" style="390" customWidth="1"/>
    <col min="8459" max="8459" width="7.5703125" style="390" customWidth="1"/>
    <col min="8460" max="8460" width="7.85546875" style="390" customWidth="1"/>
    <col min="8461" max="8461" width="11.85546875" style="390" customWidth="1"/>
    <col min="8462" max="8463" width="7.42578125" style="390" customWidth="1"/>
    <col min="8464" max="8706" width="6.7109375" style="390"/>
    <col min="8707" max="8707" width="11.42578125" style="390" customWidth="1"/>
    <col min="8708" max="8708" width="8.85546875" style="390" customWidth="1"/>
    <col min="8709" max="8709" width="8" style="390" customWidth="1"/>
    <col min="8710" max="8710" width="7" style="390" customWidth="1"/>
    <col min="8711" max="8711" width="10.85546875" style="390" customWidth="1"/>
    <col min="8712" max="8712" width="11.85546875" style="390" customWidth="1"/>
    <col min="8713" max="8713" width="8.5703125" style="390" customWidth="1"/>
    <col min="8714" max="8714" width="9.85546875" style="390" customWidth="1"/>
    <col min="8715" max="8715" width="7.5703125" style="390" customWidth="1"/>
    <col min="8716" max="8716" width="7.85546875" style="390" customWidth="1"/>
    <col min="8717" max="8717" width="11.85546875" style="390" customWidth="1"/>
    <col min="8718" max="8719" width="7.42578125" style="390" customWidth="1"/>
    <col min="8720" max="8962" width="6.7109375" style="390"/>
    <col min="8963" max="8963" width="11.42578125" style="390" customWidth="1"/>
    <col min="8964" max="8964" width="8.85546875" style="390" customWidth="1"/>
    <col min="8965" max="8965" width="8" style="390" customWidth="1"/>
    <col min="8966" max="8966" width="7" style="390" customWidth="1"/>
    <col min="8967" max="8967" width="10.85546875" style="390" customWidth="1"/>
    <col min="8968" max="8968" width="11.85546875" style="390" customWidth="1"/>
    <col min="8969" max="8969" width="8.5703125" style="390" customWidth="1"/>
    <col min="8970" max="8970" width="9.85546875" style="390" customWidth="1"/>
    <col min="8971" max="8971" width="7.5703125" style="390" customWidth="1"/>
    <col min="8972" max="8972" width="7.85546875" style="390" customWidth="1"/>
    <col min="8973" max="8973" width="11.85546875" style="390" customWidth="1"/>
    <col min="8974" max="8975" width="7.42578125" style="390" customWidth="1"/>
    <col min="8976" max="9218" width="6.7109375" style="390"/>
    <col min="9219" max="9219" width="11.42578125" style="390" customWidth="1"/>
    <col min="9220" max="9220" width="8.85546875" style="390" customWidth="1"/>
    <col min="9221" max="9221" width="8" style="390" customWidth="1"/>
    <col min="9222" max="9222" width="7" style="390" customWidth="1"/>
    <col min="9223" max="9223" width="10.85546875" style="390" customWidth="1"/>
    <col min="9224" max="9224" width="11.85546875" style="390" customWidth="1"/>
    <col min="9225" max="9225" width="8.5703125" style="390" customWidth="1"/>
    <col min="9226" max="9226" width="9.85546875" style="390" customWidth="1"/>
    <col min="9227" max="9227" width="7.5703125" style="390" customWidth="1"/>
    <col min="9228" max="9228" width="7.85546875" style="390" customWidth="1"/>
    <col min="9229" max="9229" width="11.85546875" style="390" customWidth="1"/>
    <col min="9230" max="9231" width="7.42578125" style="390" customWidth="1"/>
    <col min="9232" max="9474" width="6.7109375" style="390"/>
    <col min="9475" max="9475" width="11.42578125" style="390" customWidth="1"/>
    <col min="9476" max="9476" width="8.85546875" style="390" customWidth="1"/>
    <col min="9477" max="9477" width="8" style="390" customWidth="1"/>
    <col min="9478" max="9478" width="7" style="390" customWidth="1"/>
    <col min="9479" max="9479" width="10.85546875" style="390" customWidth="1"/>
    <col min="9480" max="9480" width="11.85546875" style="390" customWidth="1"/>
    <col min="9481" max="9481" width="8.5703125" style="390" customWidth="1"/>
    <col min="9482" max="9482" width="9.85546875" style="390" customWidth="1"/>
    <col min="9483" max="9483" width="7.5703125" style="390" customWidth="1"/>
    <col min="9484" max="9484" width="7.85546875" style="390" customWidth="1"/>
    <col min="9485" max="9485" width="11.85546875" style="390" customWidth="1"/>
    <col min="9486" max="9487" width="7.42578125" style="390" customWidth="1"/>
    <col min="9488" max="9730" width="6.7109375" style="390"/>
    <col min="9731" max="9731" width="11.42578125" style="390" customWidth="1"/>
    <col min="9732" max="9732" width="8.85546875" style="390" customWidth="1"/>
    <col min="9733" max="9733" width="8" style="390" customWidth="1"/>
    <col min="9734" max="9734" width="7" style="390" customWidth="1"/>
    <col min="9735" max="9735" width="10.85546875" style="390" customWidth="1"/>
    <col min="9736" max="9736" width="11.85546875" style="390" customWidth="1"/>
    <col min="9737" max="9737" width="8.5703125" style="390" customWidth="1"/>
    <col min="9738" max="9738" width="9.85546875" style="390" customWidth="1"/>
    <col min="9739" max="9739" width="7.5703125" style="390" customWidth="1"/>
    <col min="9740" max="9740" width="7.85546875" style="390" customWidth="1"/>
    <col min="9741" max="9741" width="11.85546875" style="390" customWidth="1"/>
    <col min="9742" max="9743" width="7.42578125" style="390" customWidth="1"/>
    <col min="9744" max="9986" width="6.7109375" style="390"/>
    <col min="9987" max="9987" width="11.42578125" style="390" customWidth="1"/>
    <col min="9988" max="9988" width="8.85546875" style="390" customWidth="1"/>
    <col min="9989" max="9989" width="8" style="390" customWidth="1"/>
    <col min="9990" max="9990" width="7" style="390" customWidth="1"/>
    <col min="9991" max="9991" width="10.85546875" style="390" customWidth="1"/>
    <col min="9992" max="9992" width="11.85546875" style="390" customWidth="1"/>
    <col min="9993" max="9993" width="8.5703125" style="390" customWidth="1"/>
    <col min="9994" max="9994" width="9.85546875" style="390" customWidth="1"/>
    <col min="9995" max="9995" width="7.5703125" style="390" customWidth="1"/>
    <col min="9996" max="9996" width="7.85546875" style="390" customWidth="1"/>
    <col min="9997" max="9997" width="11.85546875" style="390" customWidth="1"/>
    <col min="9998" max="9999" width="7.42578125" style="390" customWidth="1"/>
    <col min="10000" max="10242" width="6.7109375" style="390"/>
    <col min="10243" max="10243" width="11.42578125" style="390" customWidth="1"/>
    <col min="10244" max="10244" width="8.85546875" style="390" customWidth="1"/>
    <col min="10245" max="10245" width="8" style="390" customWidth="1"/>
    <col min="10246" max="10246" width="7" style="390" customWidth="1"/>
    <col min="10247" max="10247" width="10.85546875" style="390" customWidth="1"/>
    <col min="10248" max="10248" width="11.85546875" style="390" customWidth="1"/>
    <col min="10249" max="10249" width="8.5703125" style="390" customWidth="1"/>
    <col min="10250" max="10250" width="9.85546875" style="390" customWidth="1"/>
    <col min="10251" max="10251" width="7.5703125" style="390" customWidth="1"/>
    <col min="10252" max="10252" width="7.85546875" style="390" customWidth="1"/>
    <col min="10253" max="10253" width="11.85546875" style="390" customWidth="1"/>
    <col min="10254" max="10255" width="7.42578125" style="390" customWidth="1"/>
    <col min="10256" max="10498" width="6.7109375" style="390"/>
    <col min="10499" max="10499" width="11.42578125" style="390" customWidth="1"/>
    <col min="10500" max="10500" width="8.85546875" style="390" customWidth="1"/>
    <col min="10501" max="10501" width="8" style="390" customWidth="1"/>
    <col min="10502" max="10502" width="7" style="390" customWidth="1"/>
    <col min="10503" max="10503" width="10.85546875" style="390" customWidth="1"/>
    <col min="10504" max="10504" width="11.85546875" style="390" customWidth="1"/>
    <col min="10505" max="10505" width="8.5703125" style="390" customWidth="1"/>
    <col min="10506" max="10506" width="9.85546875" style="390" customWidth="1"/>
    <col min="10507" max="10507" width="7.5703125" style="390" customWidth="1"/>
    <col min="10508" max="10508" width="7.85546875" style="390" customWidth="1"/>
    <col min="10509" max="10509" width="11.85546875" style="390" customWidth="1"/>
    <col min="10510" max="10511" width="7.42578125" style="390" customWidth="1"/>
    <col min="10512" max="10754" width="6.7109375" style="390"/>
    <col min="10755" max="10755" width="11.42578125" style="390" customWidth="1"/>
    <col min="10756" max="10756" width="8.85546875" style="390" customWidth="1"/>
    <col min="10757" max="10757" width="8" style="390" customWidth="1"/>
    <col min="10758" max="10758" width="7" style="390" customWidth="1"/>
    <col min="10759" max="10759" width="10.85546875" style="390" customWidth="1"/>
    <col min="10760" max="10760" width="11.85546875" style="390" customWidth="1"/>
    <col min="10761" max="10761" width="8.5703125" style="390" customWidth="1"/>
    <col min="10762" max="10762" width="9.85546875" style="390" customWidth="1"/>
    <col min="10763" max="10763" width="7.5703125" style="390" customWidth="1"/>
    <col min="10764" max="10764" width="7.85546875" style="390" customWidth="1"/>
    <col min="10765" max="10765" width="11.85546875" style="390" customWidth="1"/>
    <col min="10766" max="10767" width="7.42578125" style="390" customWidth="1"/>
    <col min="10768" max="11010" width="6.7109375" style="390"/>
    <col min="11011" max="11011" width="11.42578125" style="390" customWidth="1"/>
    <col min="11012" max="11012" width="8.85546875" style="390" customWidth="1"/>
    <col min="11013" max="11013" width="8" style="390" customWidth="1"/>
    <col min="11014" max="11014" width="7" style="390" customWidth="1"/>
    <col min="11015" max="11015" width="10.85546875" style="390" customWidth="1"/>
    <col min="11016" max="11016" width="11.85546875" style="390" customWidth="1"/>
    <col min="11017" max="11017" width="8.5703125" style="390" customWidth="1"/>
    <col min="11018" max="11018" width="9.85546875" style="390" customWidth="1"/>
    <col min="11019" max="11019" width="7.5703125" style="390" customWidth="1"/>
    <col min="11020" max="11020" width="7.85546875" style="390" customWidth="1"/>
    <col min="11021" max="11021" width="11.85546875" style="390" customWidth="1"/>
    <col min="11022" max="11023" width="7.42578125" style="390" customWidth="1"/>
    <col min="11024" max="11266" width="6.7109375" style="390"/>
    <col min="11267" max="11267" width="11.42578125" style="390" customWidth="1"/>
    <col min="11268" max="11268" width="8.85546875" style="390" customWidth="1"/>
    <col min="11269" max="11269" width="8" style="390" customWidth="1"/>
    <col min="11270" max="11270" width="7" style="390" customWidth="1"/>
    <col min="11271" max="11271" width="10.85546875" style="390" customWidth="1"/>
    <col min="11272" max="11272" width="11.85546875" style="390" customWidth="1"/>
    <col min="11273" max="11273" width="8.5703125" style="390" customWidth="1"/>
    <col min="11274" max="11274" width="9.85546875" style="390" customWidth="1"/>
    <col min="11275" max="11275" width="7.5703125" style="390" customWidth="1"/>
    <col min="11276" max="11276" width="7.85546875" style="390" customWidth="1"/>
    <col min="11277" max="11277" width="11.85546875" style="390" customWidth="1"/>
    <col min="11278" max="11279" width="7.42578125" style="390" customWidth="1"/>
    <col min="11280" max="11522" width="6.7109375" style="390"/>
    <col min="11523" max="11523" width="11.42578125" style="390" customWidth="1"/>
    <col min="11524" max="11524" width="8.85546875" style="390" customWidth="1"/>
    <col min="11525" max="11525" width="8" style="390" customWidth="1"/>
    <col min="11526" max="11526" width="7" style="390" customWidth="1"/>
    <col min="11527" max="11527" width="10.85546875" style="390" customWidth="1"/>
    <col min="11528" max="11528" width="11.85546875" style="390" customWidth="1"/>
    <col min="11529" max="11529" width="8.5703125" style="390" customWidth="1"/>
    <col min="11530" max="11530" width="9.85546875" style="390" customWidth="1"/>
    <col min="11531" max="11531" width="7.5703125" style="390" customWidth="1"/>
    <col min="11532" max="11532" width="7.85546875" style="390" customWidth="1"/>
    <col min="11533" max="11533" width="11.85546875" style="390" customWidth="1"/>
    <col min="11534" max="11535" width="7.42578125" style="390" customWidth="1"/>
    <col min="11536" max="11778" width="6.7109375" style="390"/>
    <col min="11779" max="11779" width="11.42578125" style="390" customWidth="1"/>
    <col min="11780" max="11780" width="8.85546875" style="390" customWidth="1"/>
    <col min="11781" max="11781" width="8" style="390" customWidth="1"/>
    <col min="11782" max="11782" width="7" style="390" customWidth="1"/>
    <col min="11783" max="11783" width="10.85546875" style="390" customWidth="1"/>
    <col min="11784" max="11784" width="11.85546875" style="390" customWidth="1"/>
    <col min="11785" max="11785" width="8.5703125" style="390" customWidth="1"/>
    <col min="11786" max="11786" width="9.85546875" style="390" customWidth="1"/>
    <col min="11787" max="11787" width="7.5703125" style="390" customWidth="1"/>
    <col min="11788" max="11788" width="7.85546875" style="390" customWidth="1"/>
    <col min="11789" max="11789" width="11.85546875" style="390" customWidth="1"/>
    <col min="11790" max="11791" width="7.42578125" style="390" customWidth="1"/>
    <col min="11792" max="12034" width="6.7109375" style="390"/>
    <col min="12035" max="12035" width="11.42578125" style="390" customWidth="1"/>
    <col min="12036" max="12036" width="8.85546875" style="390" customWidth="1"/>
    <col min="12037" max="12037" width="8" style="390" customWidth="1"/>
    <col min="12038" max="12038" width="7" style="390" customWidth="1"/>
    <col min="12039" max="12039" width="10.85546875" style="390" customWidth="1"/>
    <col min="12040" max="12040" width="11.85546875" style="390" customWidth="1"/>
    <col min="12041" max="12041" width="8.5703125" style="390" customWidth="1"/>
    <col min="12042" max="12042" width="9.85546875" style="390" customWidth="1"/>
    <col min="12043" max="12043" width="7.5703125" style="390" customWidth="1"/>
    <col min="12044" max="12044" width="7.85546875" style="390" customWidth="1"/>
    <col min="12045" max="12045" width="11.85546875" style="390" customWidth="1"/>
    <col min="12046" max="12047" width="7.42578125" style="390" customWidth="1"/>
    <col min="12048" max="12290" width="6.7109375" style="390"/>
    <col min="12291" max="12291" width="11.42578125" style="390" customWidth="1"/>
    <col min="12292" max="12292" width="8.85546875" style="390" customWidth="1"/>
    <col min="12293" max="12293" width="8" style="390" customWidth="1"/>
    <col min="12294" max="12294" width="7" style="390" customWidth="1"/>
    <col min="12295" max="12295" width="10.85546875" style="390" customWidth="1"/>
    <col min="12296" max="12296" width="11.85546875" style="390" customWidth="1"/>
    <col min="12297" max="12297" width="8.5703125" style="390" customWidth="1"/>
    <col min="12298" max="12298" width="9.85546875" style="390" customWidth="1"/>
    <col min="12299" max="12299" width="7.5703125" style="390" customWidth="1"/>
    <col min="12300" max="12300" width="7.85546875" style="390" customWidth="1"/>
    <col min="12301" max="12301" width="11.85546875" style="390" customWidth="1"/>
    <col min="12302" max="12303" width="7.42578125" style="390" customWidth="1"/>
    <col min="12304" max="12546" width="6.7109375" style="390"/>
    <col min="12547" max="12547" width="11.42578125" style="390" customWidth="1"/>
    <col min="12548" max="12548" width="8.85546875" style="390" customWidth="1"/>
    <col min="12549" max="12549" width="8" style="390" customWidth="1"/>
    <col min="12550" max="12550" width="7" style="390" customWidth="1"/>
    <col min="12551" max="12551" width="10.85546875" style="390" customWidth="1"/>
    <col min="12552" max="12552" width="11.85546875" style="390" customWidth="1"/>
    <col min="12553" max="12553" width="8.5703125" style="390" customWidth="1"/>
    <col min="12554" max="12554" width="9.85546875" style="390" customWidth="1"/>
    <col min="12555" max="12555" width="7.5703125" style="390" customWidth="1"/>
    <col min="12556" max="12556" width="7.85546875" style="390" customWidth="1"/>
    <col min="12557" max="12557" width="11.85546875" style="390" customWidth="1"/>
    <col min="12558" max="12559" width="7.42578125" style="390" customWidth="1"/>
    <col min="12560" max="12802" width="6.7109375" style="390"/>
    <col min="12803" max="12803" width="11.42578125" style="390" customWidth="1"/>
    <col min="12804" max="12804" width="8.85546875" style="390" customWidth="1"/>
    <col min="12805" max="12805" width="8" style="390" customWidth="1"/>
    <col min="12806" max="12806" width="7" style="390" customWidth="1"/>
    <col min="12807" max="12807" width="10.85546875" style="390" customWidth="1"/>
    <col min="12808" max="12808" width="11.85546875" style="390" customWidth="1"/>
    <col min="12809" max="12809" width="8.5703125" style="390" customWidth="1"/>
    <col min="12810" max="12810" width="9.85546875" style="390" customWidth="1"/>
    <col min="12811" max="12811" width="7.5703125" style="390" customWidth="1"/>
    <col min="12812" max="12812" width="7.85546875" style="390" customWidth="1"/>
    <col min="12813" max="12813" width="11.85546875" style="390" customWidth="1"/>
    <col min="12814" max="12815" width="7.42578125" style="390" customWidth="1"/>
    <col min="12816" max="13058" width="6.7109375" style="390"/>
    <col min="13059" max="13059" width="11.42578125" style="390" customWidth="1"/>
    <col min="13060" max="13060" width="8.85546875" style="390" customWidth="1"/>
    <col min="13061" max="13061" width="8" style="390" customWidth="1"/>
    <col min="13062" max="13062" width="7" style="390" customWidth="1"/>
    <col min="13063" max="13063" width="10.85546875" style="390" customWidth="1"/>
    <col min="13064" max="13064" width="11.85546875" style="390" customWidth="1"/>
    <col min="13065" max="13065" width="8.5703125" style="390" customWidth="1"/>
    <col min="13066" max="13066" width="9.85546875" style="390" customWidth="1"/>
    <col min="13067" max="13067" width="7.5703125" style="390" customWidth="1"/>
    <col min="13068" max="13068" width="7.85546875" style="390" customWidth="1"/>
    <col min="13069" max="13069" width="11.85546875" style="390" customWidth="1"/>
    <col min="13070" max="13071" width="7.42578125" style="390" customWidth="1"/>
    <col min="13072" max="13314" width="6.7109375" style="390"/>
    <col min="13315" max="13315" width="11.42578125" style="390" customWidth="1"/>
    <col min="13316" max="13316" width="8.85546875" style="390" customWidth="1"/>
    <col min="13317" max="13317" width="8" style="390" customWidth="1"/>
    <col min="13318" max="13318" width="7" style="390" customWidth="1"/>
    <col min="13319" max="13319" width="10.85546875" style="390" customWidth="1"/>
    <col min="13320" max="13320" width="11.85546875" style="390" customWidth="1"/>
    <col min="13321" max="13321" width="8.5703125" style="390" customWidth="1"/>
    <col min="13322" max="13322" width="9.85546875" style="390" customWidth="1"/>
    <col min="13323" max="13323" width="7.5703125" style="390" customWidth="1"/>
    <col min="13324" max="13324" width="7.85546875" style="390" customWidth="1"/>
    <col min="13325" max="13325" width="11.85546875" style="390" customWidth="1"/>
    <col min="13326" max="13327" width="7.42578125" style="390" customWidth="1"/>
    <col min="13328" max="13570" width="6.7109375" style="390"/>
    <col min="13571" max="13571" width="11.42578125" style="390" customWidth="1"/>
    <col min="13572" max="13572" width="8.85546875" style="390" customWidth="1"/>
    <col min="13573" max="13573" width="8" style="390" customWidth="1"/>
    <col min="13574" max="13574" width="7" style="390" customWidth="1"/>
    <col min="13575" max="13575" width="10.85546875" style="390" customWidth="1"/>
    <col min="13576" max="13576" width="11.85546875" style="390" customWidth="1"/>
    <col min="13577" max="13577" width="8.5703125" style="390" customWidth="1"/>
    <col min="13578" max="13578" width="9.85546875" style="390" customWidth="1"/>
    <col min="13579" max="13579" width="7.5703125" style="390" customWidth="1"/>
    <col min="13580" max="13580" width="7.85546875" style="390" customWidth="1"/>
    <col min="13581" max="13581" width="11.85546875" style="390" customWidth="1"/>
    <col min="13582" max="13583" width="7.42578125" style="390" customWidth="1"/>
    <col min="13584" max="13826" width="6.7109375" style="390"/>
    <col min="13827" max="13827" width="11.42578125" style="390" customWidth="1"/>
    <col min="13828" max="13828" width="8.85546875" style="390" customWidth="1"/>
    <col min="13829" max="13829" width="8" style="390" customWidth="1"/>
    <col min="13830" max="13830" width="7" style="390" customWidth="1"/>
    <col min="13831" max="13831" width="10.85546875" style="390" customWidth="1"/>
    <col min="13832" max="13832" width="11.85546875" style="390" customWidth="1"/>
    <col min="13833" max="13833" width="8.5703125" style="390" customWidth="1"/>
    <col min="13834" max="13834" width="9.85546875" style="390" customWidth="1"/>
    <col min="13835" max="13835" width="7.5703125" style="390" customWidth="1"/>
    <col min="13836" max="13836" width="7.85546875" style="390" customWidth="1"/>
    <col min="13837" max="13837" width="11.85546875" style="390" customWidth="1"/>
    <col min="13838" max="13839" width="7.42578125" style="390" customWidth="1"/>
    <col min="13840" max="14082" width="6.7109375" style="390"/>
    <col min="14083" max="14083" width="11.42578125" style="390" customWidth="1"/>
    <col min="14084" max="14084" width="8.85546875" style="390" customWidth="1"/>
    <col min="14085" max="14085" width="8" style="390" customWidth="1"/>
    <col min="14086" max="14086" width="7" style="390" customWidth="1"/>
    <col min="14087" max="14087" width="10.85546875" style="390" customWidth="1"/>
    <col min="14088" max="14088" width="11.85546875" style="390" customWidth="1"/>
    <col min="14089" max="14089" width="8.5703125" style="390" customWidth="1"/>
    <col min="14090" max="14090" width="9.85546875" style="390" customWidth="1"/>
    <col min="14091" max="14091" width="7.5703125" style="390" customWidth="1"/>
    <col min="14092" max="14092" width="7.85546875" style="390" customWidth="1"/>
    <col min="14093" max="14093" width="11.85546875" style="390" customWidth="1"/>
    <col min="14094" max="14095" width="7.42578125" style="390" customWidth="1"/>
    <col min="14096" max="14338" width="6.7109375" style="390"/>
    <col min="14339" max="14339" width="11.42578125" style="390" customWidth="1"/>
    <col min="14340" max="14340" width="8.85546875" style="390" customWidth="1"/>
    <col min="14341" max="14341" width="8" style="390" customWidth="1"/>
    <col min="14342" max="14342" width="7" style="390" customWidth="1"/>
    <col min="14343" max="14343" width="10.85546875" style="390" customWidth="1"/>
    <col min="14344" max="14344" width="11.85546875" style="390" customWidth="1"/>
    <col min="14345" max="14345" width="8.5703125" style="390" customWidth="1"/>
    <col min="14346" max="14346" width="9.85546875" style="390" customWidth="1"/>
    <col min="14347" max="14347" width="7.5703125" style="390" customWidth="1"/>
    <col min="14348" max="14348" width="7.85546875" style="390" customWidth="1"/>
    <col min="14349" max="14349" width="11.85546875" style="390" customWidth="1"/>
    <col min="14350" max="14351" width="7.42578125" style="390" customWidth="1"/>
    <col min="14352" max="14594" width="6.7109375" style="390"/>
    <col min="14595" max="14595" width="11.42578125" style="390" customWidth="1"/>
    <col min="14596" max="14596" width="8.85546875" style="390" customWidth="1"/>
    <col min="14597" max="14597" width="8" style="390" customWidth="1"/>
    <col min="14598" max="14598" width="7" style="390" customWidth="1"/>
    <col min="14599" max="14599" width="10.85546875" style="390" customWidth="1"/>
    <col min="14600" max="14600" width="11.85546875" style="390" customWidth="1"/>
    <col min="14601" max="14601" width="8.5703125" style="390" customWidth="1"/>
    <col min="14602" max="14602" width="9.85546875" style="390" customWidth="1"/>
    <col min="14603" max="14603" width="7.5703125" style="390" customWidth="1"/>
    <col min="14604" max="14604" width="7.85546875" style="390" customWidth="1"/>
    <col min="14605" max="14605" width="11.85546875" style="390" customWidth="1"/>
    <col min="14606" max="14607" width="7.42578125" style="390" customWidth="1"/>
    <col min="14608" max="14850" width="6.7109375" style="390"/>
    <col min="14851" max="14851" width="11.42578125" style="390" customWidth="1"/>
    <col min="14852" max="14852" width="8.85546875" style="390" customWidth="1"/>
    <col min="14853" max="14853" width="8" style="390" customWidth="1"/>
    <col min="14854" max="14854" width="7" style="390" customWidth="1"/>
    <col min="14855" max="14855" width="10.85546875" style="390" customWidth="1"/>
    <col min="14856" max="14856" width="11.85546875" style="390" customWidth="1"/>
    <col min="14857" max="14857" width="8.5703125" style="390" customWidth="1"/>
    <col min="14858" max="14858" width="9.85546875" style="390" customWidth="1"/>
    <col min="14859" max="14859" width="7.5703125" style="390" customWidth="1"/>
    <col min="14860" max="14860" width="7.85546875" style="390" customWidth="1"/>
    <col min="14861" max="14861" width="11.85546875" style="390" customWidth="1"/>
    <col min="14862" max="14863" width="7.42578125" style="390" customWidth="1"/>
    <col min="14864" max="15106" width="6.7109375" style="390"/>
    <col min="15107" max="15107" width="11.42578125" style="390" customWidth="1"/>
    <col min="15108" max="15108" width="8.85546875" style="390" customWidth="1"/>
    <col min="15109" max="15109" width="8" style="390" customWidth="1"/>
    <col min="15110" max="15110" width="7" style="390" customWidth="1"/>
    <col min="15111" max="15111" width="10.85546875" style="390" customWidth="1"/>
    <col min="15112" max="15112" width="11.85546875" style="390" customWidth="1"/>
    <col min="15113" max="15113" width="8.5703125" style="390" customWidth="1"/>
    <col min="15114" max="15114" width="9.85546875" style="390" customWidth="1"/>
    <col min="15115" max="15115" width="7.5703125" style="390" customWidth="1"/>
    <col min="15116" max="15116" width="7.85546875" style="390" customWidth="1"/>
    <col min="15117" max="15117" width="11.85546875" style="390" customWidth="1"/>
    <col min="15118" max="15119" width="7.42578125" style="390" customWidth="1"/>
    <col min="15120" max="15362" width="6.7109375" style="390"/>
    <col min="15363" max="15363" width="11.42578125" style="390" customWidth="1"/>
    <col min="15364" max="15364" width="8.85546875" style="390" customWidth="1"/>
    <col min="15365" max="15365" width="8" style="390" customWidth="1"/>
    <col min="15366" max="15366" width="7" style="390" customWidth="1"/>
    <col min="15367" max="15367" width="10.85546875" style="390" customWidth="1"/>
    <col min="15368" max="15368" width="11.85546875" style="390" customWidth="1"/>
    <col min="15369" max="15369" width="8.5703125" style="390" customWidth="1"/>
    <col min="15370" max="15370" width="9.85546875" style="390" customWidth="1"/>
    <col min="15371" max="15371" width="7.5703125" style="390" customWidth="1"/>
    <col min="15372" max="15372" width="7.85546875" style="390" customWidth="1"/>
    <col min="15373" max="15373" width="11.85546875" style="390" customWidth="1"/>
    <col min="15374" max="15375" width="7.42578125" style="390" customWidth="1"/>
    <col min="15376" max="15618" width="6.7109375" style="390"/>
    <col min="15619" max="15619" width="11.42578125" style="390" customWidth="1"/>
    <col min="15620" max="15620" width="8.85546875" style="390" customWidth="1"/>
    <col min="15621" max="15621" width="8" style="390" customWidth="1"/>
    <col min="15622" max="15622" width="7" style="390" customWidth="1"/>
    <col min="15623" max="15623" width="10.85546875" style="390" customWidth="1"/>
    <col min="15624" max="15624" width="11.85546875" style="390" customWidth="1"/>
    <col min="15625" max="15625" width="8.5703125" style="390" customWidth="1"/>
    <col min="15626" max="15626" width="9.85546875" style="390" customWidth="1"/>
    <col min="15627" max="15627" width="7.5703125" style="390" customWidth="1"/>
    <col min="15628" max="15628" width="7.85546875" style="390" customWidth="1"/>
    <col min="15629" max="15629" width="11.85546875" style="390" customWidth="1"/>
    <col min="15630" max="15631" width="7.42578125" style="390" customWidth="1"/>
    <col min="15632" max="15874" width="6.7109375" style="390"/>
    <col min="15875" max="15875" width="11.42578125" style="390" customWidth="1"/>
    <col min="15876" max="15876" width="8.85546875" style="390" customWidth="1"/>
    <col min="15877" max="15877" width="8" style="390" customWidth="1"/>
    <col min="15878" max="15878" width="7" style="390" customWidth="1"/>
    <col min="15879" max="15879" width="10.85546875" style="390" customWidth="1"/>
    <col min="15880" max="15880" width="11.85546875" style="390" customWidth="1"/>
    <col min="15881" max="15881" width="8.5703125" style="390" customWidth="1"/>
    <col min="15882" max="15882" width="9.85546875" style="390" customWidth="1"/>
    <col min="15883" max="15883" width="7.5703125" style="390" customWidth="1"/>
    <col min="15884" max="15884" width="7.85546875" style="390" customWidth="1"/>
    <col min="15885" max="15885" width="11.85546875" style="390" customWidth="1"/>
    <col min="15886" max="15887" width="7.42578125" style="390" customWidth="1"/>
    <col min="15888" max="16130" width="6.7109375" style="390"/>
    <col min="16131" max="16131" width="11.42578125" style="390" customWidth="1"/>
    <col min="16132" max="16132" width="8.85546875" style="390" customWidth="1"/>
    <col min="16133" max="16133" width="8" style="390" customWidth="1"/>
    <col min="16134" max="16134" width="7" style="390" customWidth="1"/>
    <col min="16135" max="16135" width="10.85546875" style="390" customWidth="1"/>
    <col min="16136" max="16136" width="11.85546875" style="390" customWidth="1"/>
    <col min="16137" max="16137" width="8.5703125" style="390" customWidth="1"/>
    <col min="16138" max="16138" width="9.85546875" style="390" customWidth="1"/>
    <col min="16139" max="16139" width="7.5703125" style="390" customWidth="1"/>
    <col min="16140" max="16140" width="7.85546875" style="390" customWidth="1"/>
    <col min="16141" max="16141" width="11.85546875" style="390" customWidth="1"/>
    <col min="16142" max="16143" width="7.42578125" style="390" customWidth="1"/>
    <col min="16144" max="16384" width="6.7109375" style="390"/>
  </cols>
  <sheetData>
    <row r="1" spans="1:249" s="66" customFormat="1">
      <c r="A1" s="555" t="s">
        <v>292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249" ht="20.25">
      <c r="A2" s="611" t="s">
        <v>74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388"/>
      <c r="O2" s="388"/>
    </row>
    <row r="3" spans="1:249" s="26" customFormat="1" ht="15" customHeight="1">
      <c r="A3" s="513" t="str">
        <f>"на "&amp;'обща информация'!G8&amp;", гр. "&amp;'обща информация'!G9</f>
        <v>на "ВОДОСНАБДЯВАНЕ И КАНАЛИЗАЦИЯ" ЕООД, гр. ХАСКОВО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249" s="26" customFormat="1" ht="15" customHeight="1">
      <c r="A4" s="513" t="str">
        <f>"ЕИК по БУЛСТАТ: " &amp;'обща информация'!G10</f>
        <v>ЕИК по БУЛСТАТ: 126004284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</row>
    <row r="5" spans="1:249" s="26" customFormat="1" ht="15" customHeight="1">
      <c r="A5" s="513" t="str">
        <f>"към: " &amp;'обща информация'!G12</f>
        <v>към: 31.03.2020 г.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249" ht="20.25">
      <c r="A6" s="612"/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388"/>
      <c r="O6" s="388"/>
    </row>
    <row r="7" spans="1:249" ht="15.75" thickBot="1">
      <c r="A7" s="391"/>
      <c r="B7" s="391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3"/>
    </row>
    <row r="8" spans="1:249" s="389" customFormat="1" ht="24" customHeight="1">
      <c r="A8" s="613" t="s">
        <v>208</v>
      </c>
      <c r="B8" s="604" t="s">
        <v>75</v>
      </c>
      <c r="C8" s="604" t="s">
        <v>207</v>
      </c>
      <c r="D8" s="604" t="s">
        <v>206</v>
      </c>
      <c r="E8" s="604" t="s">
        <v>205</v>
      </c>
      <c r="F8" s="616" t="s">
        <v>204</v>
      </c>
      <c r="G8" s="616"/>
      <c r="H8" s="616"/>
      <c r="I8" s="616"/>
      <c r="J8" s="604" t="s">
        <v>218</v>
      </c>
      <c r="K8" s="604"/>
      <c r="L8" s="604"/>
      <c r="M8" s="607" t="s">
        <v>547</v>
      </c>
    </row>
    <row r="9" spans="1:249" s="389" customFormat="1" ht="24" customHeight="1">
      <c r="A9" s="614"/>
      <c r="B9" s="600"/>
      <c r="C9" s="600"/>
      <c r="D9" s="600"/>
      <c r="E9" s="600"/>
      <c r="F9" s="600" t="s">
        <v>77</v>
      </c>
      <c r="G9" s="600" t="s">
        <v>536</v>
      </c>
      <c r="H9" s="600" t="s">
        <v>209</v>
      </c>
      <c r="I9" s="600" t="s">
        <v>78</v>
      </c>
      <c r="J9" s="600" t="s">
        <v>203</v>
      </c>
      <c r="K9" s="600"/>
      <c r="L9" s="605" t="s">
        <v>546</v>
      </c>
      <c r="M9" s="608"/>
    </row>
    <row r="10" spans="1:249" s="389" customFormat="1" ht="26.25" thickBot="1">
      <c r="A10" s="615"/>
      <c r="B10" s="601"/>
      <c r="C10" s="601"/>
      <c r="D10" s="601"/>
      <c r="E10" s="601"/>
      <c r="F10" s="601"/>
      <c r="G10" s="601"/>
      <c r="H10" s="601"/>
      <c r="I10" s="601"/>
      <c r="J10" s="411" t="s">
        <v>79</v>
      </c>
      <c r="K10" s="411" t="s">
        <v>80</v>
      </c>
      <c r="L10" s="606"/>
      <c r="M10" s="609"/>
    </row>
    <row r="11" spans="1:249">
      <c r="A11" s="409" t="s">
        <v>81</v>
      </c>
      <c r="B11" s="410">
        <v>61610</v>
      </c>
      <c r="C11" s="486">
        <v>339</v>
      </c>
      <c r="D11" s="486">
        <v>0</v>
      </c>
      <c r="E11" s="486">
        <v>0</v>
      </c>
      <c r="F11" s="486">
        <v>0</v>
      </c>
      <c r="G11" s="486">
        <v>0</v>
      </c>
      <c r="H11" s="486">
        <v>0</v>
      </c>
      <c r="I11" s="486">
        <v>2007</v>
      </c>
      <c r="J11" s="486">
        <v>687</v>
      </c>
      <c r="K11" s="486">
        <v>-1022</v>
      </c>
      <c r="L11" s="486">
        <v>-1358</v>
      </c>
      <c r="M11" s="487">
        <f>SUM(C11:L11)</f>
        <v>653</v>
      </c>
      <c r="IJ11" s="390"/>
      <c r="IK11" s="390"/>
      <c r="IL11" s="390"/>
      <c r="IM11" s="390"/>
      <c r="IN11" s="390"/>
      <c r="IO11" s="390"/>
    </row>
    <row r="12" spans="1:249" ht="15" customHeight="1">
      <c r="A12" s="377" t="s">
        <v>458</v>
      </c>
      <c r="B12" s="84">
        <v>61620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407">
        <f t="shared" ref="M12:M28" si="0">SUM(C12:L12)</f>
        <v>0</v>
      </c>
      <c r="IJ12" s="390"/>
      <c r="IK12" s="390"/>
      <c r="IL12" s="390"/>
      <c r="IM12" s="390"/>
      <c r="IN12" s="390"/>
      <c r="IO12" s="390"/>
    </row>
    <row r="13" spans="1:249" ht="15" customHeight="1">
      <c r="A13" s="377" t="s">
        <v>459</v>
      </c>
      <c r="B13" s="84">
        <v>61630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407">
        <f t="shared" si="0"/>
        <v>0</v>
      </c>
      <c r="IJ13" s="390"/>
      <c r="IK13" s="390"/>
      <c r="IL13" s="390"/>
      <c r="IM13" s="390"/>
      <c r="IN13" s="390"/>
      <c r="IO13" s="390"/>
    </row>
    <row r="14" spans="1:249" ht="31.5" customHeight="1">
      <c r="A14" s="376" t="s">
        <v>460</v>
      </c>
      <c r="B14" s="84">
        <v>61640</v>
      </c>
      <c r="C14" s="259">
        <f>SUM(C11:C13)</f>
        <v>339</v>
      </c>
      <c r="D14" s="259">
        <f t="shared" ref="D14:L14" si="1">SUM(D11:D13)</f>
        <v>0</v>
      </c>
      <c r="E14" s="259">
        <f t="shared" si="1"/>
        <v>0</v>
      </c>
      <c r="F14" s="259">
        <f t="shared" si="1"/>
        <v>0</v>
      </c>
      <c r="G14" s="259">
        <f t="shared" si="1"/>
        <v>0</v>
      </c>
      <c r="H14" s="259">
        <f t="shared" si="1"/>
        <v>0</v>
      </c>
      <c r="I14" s="259">
        <f t="shared" si="1"/>
        <v>2007</v>
      </c>
      <c r="J14" s="259">
        <f t="shared" si="1"/>
        <v>687</v>
      </c>
      <c r="K14" s="259">
        <f t="shared" si="1"/>
        <v>-1022</v>
      </c>
      <c r="L14" s="259">
        <f t="shared" si="1"/>
        <v>-1358</v>
      </c>
      <c r="M14" s="407">
        <f t="shared" si="0"/>
        <v>653</v>
      </c>
      <c r="IJ14" s="390"/>
      <c r="IK14" s="390"/>
      <c r="IL14" s="390"/>
      <c r="IM14" s="390"/>
      <c r="IN14" s="390"/>
      <c r="IO14" s="390"/>
    </row>
    <row r="15" spans="1:249">
      <c r="A15" s="377" t="s">
        <v>461</v>
      </c>
      <c r="B15" s="84">
        <v>61650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407">
        <f t="shared" si="0"/>
        <v>0</v>
      </c>
      <c r="IJ15" s="390"/>
      <c r="IK15" s="390"/>
      <c r="IL15" s="390"/>
      <c r="IM15" s="390"/>
      <c r="IN15" s="390"/>
      <c r="IO15" s="390"/>
    </row>
    <row r="16" spans="1:249" ht="15" customHeight="1">
      <c r="A16" s="379" t="s">
        <v>462</v>
      </c>
      <c r="B16" s="84">
        <v>61651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407">
        <f t="shared" si="0"/>
        <v>0</v>
      </c>
      <c r="IJ16" s="390"/>
      <c r="IK16" s="390"/>
      <c r="IL16" s="390"/>
      <c r="IM16" s="390"/>
      <c r="IN16" s="390"/>
      <c r="IO16" s="390"/>
    </row>
    <row r="17" spans="1:249" ht="15" customHeight="1">
      <c r="A17" s="379" t="s">
        <v>463</v>
      </c>
      <c r="B17" s="84">
        <v>61652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407">
        <f t="shared" si="0"/>
        <v>0</v>
      </c>
      <c r="IJ17" s="390"/>
      <c r="IK17" s="390"/>
      <c r="IL17" s="390"/>
      <c r="IM17" s="390"/>
      <c r="IN17" s="390"/>
      <c r="IO17" s="390"/>
    </row>
    <row r="18" spans="1:249">
      <c r="A18" s="377" t="s">
        <v>464</v>
      </c>
      <c r="B18" s="84">
        <v>61660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>
        <v>-503</v>
      </c>
      <c r="M18" s="407">
        <f t="shared" si="0"/>
        <v>-503</v>
      </c>
      <c r="IJ18" s="390"/>
      <c r="IK18" s="390"/>
      <c r="IL18" s="390"/>
      <c r="IM18" s="390"/>
      <c r="IN18" s="390"/>
      <c r="IO18" s="390"/>
    </row>
    <row r="19" spans="1:249">
      <c r="A19" s="377" t="s">
        <v>465</v>
      </c>
      <c r="B19" s="84">
        <v>61670</v>
      </c>
      <c r="C19" s="260"/>
      <c r="D19" s="260"/>
      <c r="E19" s="260"/>
      <c r="F19" s="260"/>
      <c r="G19" s="260"/>
      <c r="H19" s="260"/>
      <c r="I19" s="260"/>
      <c r="J19" s="260"/>
      <c r="K19" s="260">
        <v>-1358</v>
      </c>
      <c r="L19" s="260">
        <v>1358</v>
      </c>
      <c r="M19" s="407">
        <f t="shared" si="0"/>
        <v>0</v>
      </c>
      <c r="IJ19" s="390"/>
      <c r="IK19" s="390"/>
      <c r="IL19" s="390"/>
      <c r="IM19" s="390"/>
      <c r="IN19" s="390"/>
      <c r="IO19" s="390"/>
    </row>
    <row r="20" spans="1:249" ht="15" customHeight="1">
      <c r="A20" s="379" t="s">
        <v>466</v>
      </c>
      <c r="B20" s="84">
        <v>61671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407">
        <f t="shared" si="0"/>
        <v>0</v>
      </c>
      <c r="IJ20" s="390"/>
      <c r="IK20" s="390"/>
      <c r="IL20" s="390"/>
      <c r="IM20" s="390"/>
      <c r="IN20" s="390"/>
      <c r="IO20" s="390"/>
    </row>
    <row r="21" spans="1:249" ht="15" customHeight="1">
      <c r="A21" s="377" t="s">
        <v>467</v>
      </c>
      <c r="B21" s="84">
        <v>61680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407">
        <f t="shared" si="0"/>
        <v>0</v>
      </c>
      <c r="IJ21" s="390"/>
      <c r="IK21" s="390"/>
      <c r="IL21" s="390"/>
      <c r="IM21" s="390"/>
      <c r="IN21" s="390"/>
      <c r="IO21" s="390"/>
    </row>
    <row r="22" spans="1:249">
      <c r="A22" s="377" t="s">
        <v>468</v>
      </c>
      <c r="B22" s="84">
        <v>61690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407">
        <f t="shared" si="0"/>
        <v>0</v>
      </c>
      <c r="IJ22" s="390"/>
      <c r="IK22" s="390"/>
      <c r="IL22" s="390"/>
      <c r="IM22" s="390"/>
      <c r="IN22" s="390"/>
      <c r="IO22" s="390"/>
    </row>
    <row r="23" spans="1:249" ht="15" customHeight="1">
      <c r="A23" s="379" t="s">
        <v>462</v>
      </c>
      <c r="B23" s="84">
        <v>61691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407">
        <f t="shared" si="0"/>
        <v>0</v>
      </c>
      <c r="IJ23" s="390"/>
      <c r="IK23" s="390"/>
      <c r="IL23" s="390"/>
      <c r="IM23" s="390"/>
      <c r="IN23" s="390"/>
      <c r="IO23" s="390"/>
    </row>
    <row r="24" spans="1:249" ht="15" customHeight="1">
      <c r="A24" s="379" t="s">
        <v>463</v>
      </c>
      <c r="B24" s="84">
        <v>61692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407">
        <f t="shared" si="0"/>
        <v>0</v>
      </c>
      <c r="IJ24" s="390"/>
      <c r="IK24" s="390"/>
      <c r="IL24" s="390"/>
      <c r="IM24" s="390"/>
      <c r="IN24" s="390"/>
      <c r="IO24" s="390"/>
    </row>
    <row r="25" spans="1:249">
      <c r="A25" s="377" t="s">
        <v>469</v>
      </c>
      <c r="B25" s="84">
        <v>61710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407">
        <f t="shared" si="0"/>
        <v>0</v>
      </c>
      <c r="IJ25" s="390"/>
      <c r="IK25" s="390"/>
      <c r="IL25" s="390"/>
      <c r="IM25" s="390"/>
      <c r="IN25" s="390"/>
      <c r="IO25" s="390"/>
    </row>
    <row r="26" spans="1:249" ht="15" customHeight="1">
      <c r="A26" s="376" t="s">
        <v>470</v>
      </c>
      <c r="B26" s="84">
        <v>61720</v>
      </c>
      <c r="C26" s="488">
        <f>C14+C15+C18+C19+C21+C22+C25</f>
        <v>339</v>
      </c>
      <c r="D26" s="488">
        <f t="shared" ref="D26:L26" si="2">D14+D15+D18+D19+D21+D22+D25</f>
        <v>0</v>
      </c>
      <c r="E26" s="488">
        <f t="shared" si="2"/>
        <v>0</v>
      </c>
      <c r="F26" s="488">
        <f t="shared" si="2"/>
        <v>0</v>
      </c>
      <c r="G26" s="488">
        <f t="shared" si="2"/>
        <v>0</v>
      </c>
      <c r="H26" s="488">
        <f t="shared" si="2"/>
        <v>0</v>
      </c>
      <c r="I26" s="488">
        <f t="shared" si="2"/>
        <v>2007</v>
      </c>
      <c r="J26" s="488">
        <f t="shared" si="2"/>
        <v>687</v>
      </c>
      <c r="K26" s="488">
        <f t="shared" si="2"/>
        <v>-2380</v>
      </c>
      <c r="L26" s="488">
        <f t="shared" si="2"/>
        <v>-503</v>
      </c>
      <c r="M26" s="489">
        <f t="shared" ref="M26" si="3">M12+M13+M14+M15+M18+M19+M21+M22+M25</f>
        <v>150</v>
      </c>
      <c r="IJ26" s="390"/>
      <c r="IK26" s="390"/>
      <c r="IL26" s="390"/>
      <c r="IM26" s="390"/>
      <c r="IN26" s="390"/>
      <c r="IO26" s="390"/>
    </row>
    <row r="27" spans="1:249" ht="24.75" customHeight="1">
      <c r="A27" s="377" t="s">
        <v>471</v>
      </c>
      <c r="B27" s="84">
        <v>61730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407">
        <f t="shared" si="0"/>
        <v>0</v>
      </c>
      <c r="IJ27" s="390"/>
      <c r="IK27" s="390"/>
      <c r="IL27" s="390"/>
      <c r="IM27" s="390"/>
      <c r="IN27" s="390"/>
      <c r="IO27" s="390"/>
    </row>
    <row r="28" spans="1:249" ht="25.5" customHeight="1" thickBot="1">
      <c r="A28" s="381" t="s">
        <v>472</v>
      </c>
      <c r="B28" s="408">
        <v>61740</v>
      </c>
      <c r="C28" s="490">
        <f>C26+C27</f>
        <v>339</v>
      </c>
      <c r="D28" s="490">
        <f t="shared" ref="D28:L28" si="4">D26+D27</f>
        <v>0</v>
      </c>
      <c r="E28" s="490">
        <f t="shared" si="4"/>
        <v>0</v>
      </c>
      <c r="F28" s="490">
        <f t="shared" si="4"/>
        <v>0</v>
      </c>
      <c r="G28" s="490">
        <f t="shared" si="4"/>
        <v>0</v>
      </c>
      <c r="H28" s="490">
        <f t="shared" si="4"/>
        <v>0</v>
      </c>
      <c r="I28" s="490">
        <f t="shared" si="4"/>
        <v>2007</v>
      </c>
      <c r="J28" s="490">
        <f t="shared" si="4"/>
        <v>687</v>
      </c>
      <c r="K28" s="490">
        <f t="shared" si="4"/>
        <v>-2380</v>
      </c>
      <c r="L28" s="490">
        <f t="shared" si="4"/>
        <v>-503</v>
      </c>
      <c r="M28" s="491">
        <f t="shared" si="0"/>
        <v>150</v>
      </c>
      <c r="IJ28" s="390"/>
      <c r="IK28" s="390"/>
      <c r="IL28" s="390"/>
      <c r="IM28" s="390"/>
      <c r="IN28" s="390"/>
      <c r="IO28" s="390"/>
    </row>
    <row r="29" spans="1:249">
      <c r="A29" s="391"/>
      <c r="B29" s="391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</row>
    <row r="30" spans="1:249">
      <c r="A30" s="391"/>
      <c r="B30" s="391"/>
      <c r="C30" s="392"/>
      <c r="D30" s="392"/>
      <c r="E30" s="392"/>
      <c r="F30" s="392"/>
      <c r="G30" s="132"/>
      <c r="H30" s="394"/>
      <c r="I30" s="394"/>
      <c r="J30" s="394"/>
      <c r="K30" s="394"/>
      <c r="L30" s="395"/>
      <c r="M30" s="396"/>
    </row>
    <row r="31" spans="1:249" s="26" customFormat="1" ht="15.75">
      <c r="A31" s="171" t="str">
        <f>'обща информация'!$B$39</f>
        <v>Дата: 24.04.2020 г.</v>
      </c>
      <c r="J31" s="244" t="str">
        <f>'обща информация'!$H$39</f>
        <v>Главен счетоводител:</v>
      </c>
      <c r="K31" s="31" t="s">
        <v>521</v>
      </c>
      <c r="L31" s="31"/>
    </row>
    <row r="32" spans="1:249" s="26" customFormat="1" ht="15.75">
      <c r="I32" s="173"/>
      <c r="J32" s="172" t="str">
        <f>'обща информация'!$H$40</f>
        <v>Снежана Маркова</v>
      </c>
      <c r="K32" s="536" t="s">
        <v>29</v>
      </c>
      <c r="L32" s="536"/>
      <c r="M32" s="536"/>
    </row>
    <row r="33" spans="1:13" s="26" customFormat="1" ht="15.75">
      <c r="H33" s="365"/>
      <c r="J33" s="173"/>
      <c r="K33" s="173"/>
      <c r="L33" s="173"/>
    </row>
    <row r="34" spans="1:13" s="26" customFormat="1" ht="15.75">
      <c r="H34" s="173"/>
      <c r="J34" s="173"/>
      <c r="K34" s="173"/>
      <c r="L34" s="173"/>
    </row>
    <row r="35" spans="1:13" s="26" customFormat="1" ht="15.75">
      <c r="H35" s="173"/>
      <c r="J35" s="101" t="str">
        <f>'обща информация'!$H$42</f>
        <v>Управител/изп.директор</v>
      </c>
      <c r="K35" s="174" t="s">
        <v>522</v>
      </c>
      <c r="L35" s="173"/>
    </row>
    <row r="36" spans="1:13" s="26" customFormat="1" ht="15.75">
      <c r="H36" s="173"/>
      <c r="J36" s="172" t="str">
        <f>'обща информация'!$H$43</f>
        <v>инж. Тодор Марков</v>
      </c>
      <c r="K36" s="536" t="s">
        <v>31</v>
      </c>
      <c r="L36" s="536"/>
      <c r="M36" s="536"/>
    </row>
    <row r="37" spans="1:13">
      <c r="A37" s="391"/>
      <c r="B37" s="391"/>
      <c r="C37" s="392"/>
      <c r="D37" s="392"/>
      <c r="E37" s="392"/>
      <c r="F37" s="392"/>
      <c r="G37" s="132"/>
      <c r="H37" s="397"/>
      <c r="I37" s="603"/>
      <c r="J37" s="603"/>
      <c r="K37" s="603"/>
      <c r="L37" s="398"/>
      <c r="M37" s="399"/>
    </row>
    <row r="38" spans="1:13">
      <c r="A38" s="391"/>
      <c r="B38" s="391"/>
      <c r="C38" s="392"/>
      <c r="D38" s="392"/>
      <c r="E38" s="392"/>
      <c r="F38" s="392"/>
      <c r="G38" s="132"/>
      <c r="H38" s="397"/>
      <c r="I38" s="603"/>
      <c r="J38" s="603"/>
      <c r="K38" s="603"/>
      <c r="L38" s="398"/>
      <c r="M38" s="399"/>
    </row>
    <row r="39" spans="1:13" ht="15.75">
      <c r="A39" s="400"/>
      <c r="B39" s="21"/>
      <c r="C39" s="22"/>
      <c r="D39" s="22"/>
      <c r="E39" s="22"/>
      <c r="F39" s="22"/>
      <c r="G39" s="3"/>
      <c r="H39" s="23"/>
      <c r="I39" s="599"/>
      <c r="J39" s="599"/>
      <c r="K39" s="599"/>
      <c r="L39" s="401"/>
      <c r="M39" s="402"/>
    </row>
    <row r="40" spans="1:13">
      <c r="G40" s="66"/>
      <c r="H40" s="403"/>
      <c r="I40" s="602"/>
      <c r="J40" s="603"/>
      <c r="K40" s="603"/>
      <c r="L40" s="404"/>
      <c r="M40" s="405"/>
    </row>
    <row r="41" spans="1:13">
      <c r="G41" s="66"/>
      <c r="H41" s="394"/>
      <c r="I41" s="610"/>
      <c r="J41" s="610"/>
      <c r="K41" s="610"/>
      <c r="L41" s="406"/>
      <c r="M41" s="402"/>
    </row>
  </sheetData>
  <mergeCells count="27"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  <mergeCell ref="J8:L8"/>
    <mergeCell ref="G9:G10"/>
    <mergeCell ref="H9:H10"/>
    <mergeCell ref="L9:L10"/>
    <mergeCell ref="M8:M10"/>
    <mergeCell ref="I39:K39"/>
    <mergeCell ref="I9:I10"/>
    <mergeCell ref="I40:K40"/>
    <mergeCell ref="I37:K37"/>
    <mergeCell ref="I38:K38"/>
    <mergeCell ref="J9:K9"/>
  </mergeCells>
  <pageMargins left="0.35" right="0.23622047244094491" top="0.53" bottom="0.35433070866141736" header="0.31496062992125984" footer="0.31496062992125984"/>
  <pageSetup paperSize="9" scale="86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77"/>
  <sheetViews>
    <sheetView topLeftCell="A4" zoomScale="120" zoomScaleNormal="120" workbookViewId="0">
      <selection activeCell="C19" sqref="C19"/>
    </sheetView>
  </sheetViews>
  <sheetFormatPr defaultRowHeight="15"/>
  <cols>
    <col min="1" max="1" width="6.140625" style="66" customWidth="1"/>
    <col min="2" max="2" width="4.85546875" style="66" customWidth="1"/>
    <col min="3" max="3" width="33.7109375" style="66" customWidth="1"/>
    <col min="4" max="4" width="8.85546875" style="66" customWidth="1"/>
    <col min="5" max="5" width="6.140625" style="66" customWidth="1"/>
    <col min="6" max="6" width="13.85546875" style="66" customWidth="1"/>
    <col min="7" max="8" width="6.7109375" style="66" customWidth="1"/>
    <col min="9" max="9" width="9.140625" style="66"/>
    <col min="10" max="10" width="7.7109375" style="66" customWidth="1"/>
    <col min="11" max="16384" width="9.140625" style="66"/>
  </cols>
  <sheetData>
    <row r="1" spans="1:10" ht="15.75">
      <c r="B1" s="649"/>
      <c r="C1" s="649"/>
      <c r="D1" s="649"/>
      <c r="E1" s="649"/>
      <c r="F1" s="649"/>
      <c r="G1" s="649"/>
      <c r="H1" s="649"/>
      <c r="I1" s="649"/>
      <c r="J1" s="649"/>
    </row>
    <row r="2" spans="1:10" ht="50.25" customHeight="1">
      <c r="B2" s="650" t="s">
        <v>537</v>
      </c>
      <c r="C2" s="650"/>
      <c r="D2" s="650"/>
      <c r="E2" s="650"/>
      <c r="F2" s="650"/>
      <c r="G2" s="650"/>
      <c r="H2" s="650"/>
      <c r="I2" s="650"/>
      <c r="J2" s="650"/>
    </row>
    <row r="3" spans="1:10" ht="15.75">
      <c r="B3" s="513" t="str">
        <f>"на "&amp;'обща информация'!$G$8&amp;", гр. "&amp;'обща информация'!$G$9</f>
        <v>на "ВОДОСНАБДЯВАНЕ И КАНАЛИЗАЦИЯ" ЕООД, гр. ХАСКОВО</v>
      </c>
      <c r="C3" s="513"/>
      <c r="D3" s="513"/>
      <c r="E3" s="513"/>
      <c r="F3" s="513"/>
      <c r="G3" s="513"/>
      <c r="H3" s="513"/>
      <c r="I3" s="513"/>
      <c r="J3" s="513"/>
    </row>
    <row r="4" spans="1:10" s="26" customFormat="1" ht="15" customHeight="1">
      <c r="B4" s="513" t="str">
        <f>"ЕИК по БУЛСТАТ: " &amp;'обща информация'!$G$10</f>
        <v>ЕИК по БУЛСТАТ: 126004284</v>
      </c>
      <c r="C4" s="513"/>
      <c r="D4" s="513"/>
      <c r="E4" s="513"/>
      <c r="F4" s="513"/>
      <c r="G4" s="513"/>
      <c r="H4" s="513"/>
      <c r="I4" s="513"/>
      <c r="J4" s="513"/>
    </row>
    <row r="5" spans="1:10" s="26" customFormat="1" ht="15" customHeight="1">
      <c r="A5" s="580" t="s">
        <v>619</v>
      </c>
      <c r="B5" s="580"/>
      <c r="C5" s="580"/>
      <c r="D5" s="580"/>
      <c r="E5" s="580"/>
      <c r="F5" s="580"/>
      <c r="G5" s="580"/>
      <c r="H5" s="580"/>
      <c r="I5" s="580"/>
      <c r="J5" s="580"/>
    </row>
    <row r="7" spans="1:10" ht="36.75" customHeight="1">
      <c r="B7" s="644" t="s">
        <v>590</v>
      </c>
      <c r="C7" s="644"/>
      <c r="D7" s="644"/>
      <c r="E7" s="644"/>
      <c r="F7" s="644"/>
      <c r="G7" s="644"/>
      <c r="H7" s="644"/>
      <c r="I7" s="644"/>
      <c r="J7" s="644"/>
    </row>
    <row r="9" spans="1:10">
      <c r="B9" s="645" t="s">
        <v>591</v>
      </c>
      <c r="C9" s="645"/>
      <c r="D9" s="645"/>
      <c r="E9" s="645"/>
      <c r="F9" s="645"/>
      <c r="G9" s="645"/>
      <c r="H9" s="645"/>
      <c r="I9" s="645"/>
      <c r="J9" s="645"/>
    </row>
    <row r="10" spans="1:10">
      <c r="B10" s="645" t="s">
        <v>603</v>
      </c>
      <c r="C10" s="645"/>
      <c r="D10" s="645"/>
      <c r="E10" s="645"/>
      <c r="F10" s="645"/>
      <c r="G10" s="645"/>
      <c r="H10" s="645"/>
      <c r="I10" s="645"/>
      <c r="J10" s="645"/>
    </row>
    <row r="12" spans="1:10">
      <c r="B12" s="118" t="s">
        <v>538</v>
      </c>
      <c r="C12" s="118"/>
      <c r="D12" s="118"/>
      <c r="E12" s="118"/>
      <c r="F12" s="456" t="s">
        <v>595</v>
      </c>
      <c r="H12" s="456"/>
      <c r="I12" s="356" t="s">
        <v>602</v>
      </c>
      <c r="J12" s="456"/>
    </row>
    <row r="13" spans="1:10">
      <c r="F13" s="456" t="s">
        <v>596</v>
      </c>
      <c r="H13" s="456"/>
      <c r="I13" s="356" t="s">
        <v>597</v>
      </c>
      <c r="J13" s="456"/>
    </row>
    <row r="14" spans="1:10">
      <c r="F14" s="456" t="s">
        <v>598</v>
      </c>
      <c r="H14" s="456"/>
      <c r="I14" s="356" t="s">
        <v>599</v>
      </c>
      <c r="J14" s="456"/>
    </row>
    <row r="15" spans="1:10">
      <c r="F15" s="456" t="s">
        <v>600</v>
      </c>
      <c r="H15" s="456"/>
      <c r="I15" s="356" t="s">
        <v>601</v>
      </c>
      <c r="J15" s="456"/>
    </row>
    <row r="17" spans="2:10">
      <c r="B17" s="66" t="s">
        <v>592</v>
      </c>
    </row>
    <row r="18" spans="2:10">
      <c r="E18" s="66" t="s">
        <v>604</v>
      </c>
      <c r="H18" s="492">
        <v>0.71</v>
      </c>
    </row>
    <row r="19" spans="2:10">
      <c r="E19" s="66" t="s">
        <v>605</v>
      </c>
      <c r="H19" s="492">
        <v>0.76</v>
      </c>
    </row>
    <row r="20" spans="2:10" ht="23.25" customHeight="1"/>
    <row r="21" spans="2:10" ht="38.25" customHeight="1">
      <c r="B21" s="648" t="s">
        <v>606</v>
      </c>
      <c r="C21" s="648"/>
      <c r="D21" s="648"/>
      <c r="E21" s="648"/>
      <c r="F21" s="648"/>
      <c r="G21" s="648"/>
      <c r="H21" s="648"/>
      <c r="I21" s="648"/>
      <c r="J21" s="648"/>
    </row>
    <row r="22" spans="2:10" ht="18.75" customHeight="1"/>
    <row r="23" spans="2:10" ht="32.25" customHeight="1">
      <c r="B23" s="644" t="s">
        <v>593</v>
      </c>
      <c r="C23" s="644"/>
      <c r="D23" s="644"/>
      <c r="E23" s="644"/>
      <c r="F23" s="644"/>
      <c r="G23" s="644"/>
      <c r="H23" s="644"/>
      <c r="I23" s="644"/>
      <c r="J23" s="644"/>
    </row>
    <row r="24" spans="2:10" ht="29.25" customHeight="1">
      <c r="C24" s="647" t="s">
        <v>607</v>
      </c>
      <c r="D24" s="647"/>
      <c r="E24" s="647"/>
      <c r="F24" s="647"/>
      <c r="G24" s="647"/>
      <c r="H24" s="647"/>
      <c r="I24" s="647"/>
      <c r="J24" s="647"/>
    </row>
    <row r="25" spans="2:10" ht="6.75" customHeight="1"/>
    <row r="26" spans="2:10">
      <c r="E26" s="647" t="s">
        <v>608</v>
      </c>
      <c r="F26" s="647"/>
      <c r="G26" s="647"/>
      <c r="H26" s="647"/>
      <c r="I26" s="647"/>
      <c r="J26" s="647"/>
    </row>
    <row r="27" spans="2:10" ht="17.25" customHeight="1"/>
    <row r="28" spans="2:10" ht="29.25" customHeight="1">
      <c r="B28" s="644" t="s">
        <v>609</v>
      </c>
      <c r="C28" s="644"/>
      <c r="D28" s="644"/>
      <c r="E28" s="644"/>
      <c r="F28" s="644"/>
      <c r="G28" s="644"/>
      <c r="H28" s="644"/>
      <c r="I28" s="644"/>
      <c r="J28" s="644"/>
    </row>
    <row r="30" spans="2:10" ht="32.25" customHeight="1">
      <c r="B30" s="648" t="s">
        <v>610</v>
      </c>
      <c r="C30" s="648"/>
      <c r="D30" s="648"/>
      <c r="E30" s="648"/>
      <c r="F30" s="648"/>
      <c r="G30" s="648"/>
      <c r="H30" s="648"/>
      <c r="I30" s="648"/>
      <c r="J30" s="648"/>
    </row>
    <row r="32" spans="2:10" ht="34.5" customHeight="1">
      <c r="B32" s="648" t="s">
        <v>611</v>
      </c>
      <c r="C32" s="648"/>
      <c r="D32" s="648"/>
      <c r="E32" s="648"/>
      <c r="F32" s="648"/>
      <c r="G32" s="648"/>
      <c r="H32" s="648"/>
      <c r="I32" s="648"/>
      <c r="J32" s="648"/>
    </row>
    <row r="34" spans="1:10">
      <c r="B34" s="644" t="s">
        <v>223</v>
      </c>
      <c r="C34" s="645"/>
      <c r="D34" s="645"/>
      <c r="E34" s="645"/>
      <c r="F34" s="645"/>
      <c r="G34" s="645"/>
      <c r="H34" s="645"/>
      <c r="I34" s="645"/>
      <c r="J34" s="645"/>
    </row>
    <row r="35" spans="1:10">
      <c r="B35" s="646" t="s">
        <v>620</v>
      </c>
      <c r="C35" s="646"/>
      <c r="D35" s="646"/>
      <c r="E35" s="646"/>
      <c r="F35" s="646"/>
      <c r="G35" s="646"/>
      <c r="H35" s="646"/>
      <c r="I35" s="646"/>
      <c r="J35" s="646"/>
    </row>
    <row r="37" spans="1:10">
      <c r="B37" s="644" t="s">
        <v>622</v>
      </c>
      <c r="C37" s="645"/>
      <c r="D37" s="645"/>
      <c r="E37" s="645"/>
      <c r="F37" s="645"/>
      <c r="G37" s="645"/>
      <c r="H37" s="645"/>
      <c r="I37" s="645"/>
      <c r="J37" s="645"/>
    </row>
    <row r="38" spans="1:10">
      <c r="B38" s="646" t="s">
        <v>621</v>
      </c>
      <c r="C38" s="646"/>
      <c r="D38" s="646"/>
      <c r="E38" s="646"/>
      <c r="F38" s="646"/>
      <c r="G38" s="646"/>
      <c r="H38" s="646"/>
      <c r="I38" s="646"/>
      <c r="J38" s="646"/>
    </row>
    <row r="39" spans="1:10" ht="36.75" customHeight="1"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s="1" customFormat="1" ht="15.75">
      <c r="B40" s="4" t="str">
        <f>'обща информация'!$B$39</f>
        <v>Дата: 24.04.2020 г.</v>
      </c>
      <c r="E40" s="312"/>
      <c r="G40" s="5" t="str">
        <f>'обща информация'!$H$39</f>
        <v>Главен счетоводител:</v>
      </c>
      <c r="H40" s="6" t="s">
        <v>594</v>
      </c>
      <c r="I40" s="6"/>
    </row>
    <row r="41" spans="1:10" s="1" customFormat="1" ht="15.75">
      <c r="F41" s="10"/>
      <c r="G41" s="7" t="str">
        <f>'обща информация'!$H$40</f>
        <v>Снежана Маркова</v>
      </c>
      <c r="H41" s="659" t="s">
        <v>29</v>
      </c>
      <c r="I41" s="659"/>
      <c r="J41" s="659"/>
    </row>
    <row r="42" spans="1:10" s="1" customFormat="1" ht="15.75">
      <c r="E42" s="9"/>
      <c r="G42" s="10"/>
      <c r="H42" s="10"/>
      <c r="I42" s="10"/>
    </row>
    <row r="43" spans="1:10" s="1" customFormat="1" ht="15.75">
      <c r="E43" s="10"/>
      <c r="G43" s="10"/>
      <c r="H43" s="10"/>
      <c r="I43" s="10"/>
    </row>
    <row r="44" spans="1:10" s="1" customFormat="1" ht="15.75">
      <c r="E44" s="10"/>
      <c r="G44" s="226" t="str">
        <f>'обща информация'!$H$42</f>
        <v>Управител/изп.директор</v>
      </c>
      <c r="H44" s="12" t="s">
        <v>594</v>
      </c>
      <c r="I44" s="10"/>
    </row>
    <row r="45" spans="1:10" s="1" customFormat="1" ht="15.75">
      <c r="G45" s="7" t="str">
        <f>'обща информация'!$H$43</f>
        <v>инж. Тодор Марков</v>
      </c>
      <c r="I45" s="659" t="s">
        <v>31</v>
      </c>
      <c r="J45" s="659"/>
    </row>
    <row r="46" spans="1:10"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9.5" customHeight="1">
      <c r="B47" s="650"/>
      <c r="C47" s="650"/>
      <c r="D47" s="650"/>
      <c r="E47" s="650"/>
      <c r="F47" s="650"/>
      <c r="G47" s="650"/>
      <c r="H47" s="650"/>
      <c r="I47" s="650"/>
      <c r="J47" s="650"/>
    </row>
    <row r="48" spans="1:10" ht="75" customHeight="1">
      <c r="A48" s="650" t="s">
        <v>556</v>
      </c>
      <c r="B48" s="650"/>
      <c r="C48" s="650"/>
      <c r="D48" s="650"/>
      <c r="E48" s="650"/>
      <c r="F48" s="650"/>
      <c r="G48" s="650"/>
      <c r="H48" s="650"/>
      <c r="I48" s="650"/>
      <c r="J48" s="650"/>
    </row>
    <row r="49" spans="1:10" ht="15.75">
      <c r="A49" s="513" t="str">
        <f>"на "&amp;'обща информация'!$G$8&amp;", гр. "&amp;'обща информация'!$G$9</f>
        <v>на "ВОДОСНАБДЯВАНЕ И КАНАЛИЗАЦИЯ" ЕООД, гр. ХАСКОВО</v>
      </c>
      <c r="B49" s="513"/>
      <c r="C49" s="513"/>
      <c r="D49" s="513"/>
      <c r="E49" s="513"/>
      <c r="F49" s="513"/>
      <c r="G49" s="513"/>
      <c r="H49" s="513"/>
      <c r="I49" s="513"/>
      <c r="J49" s="513"/>
    </row>
    <row r="50" spans="1:10" ht="15.75">
      <c r="A50" s="513" t="str">
        <f>"ЕИК по БУЛСТАТ: " &amp;'обща информация'!F8</f>
        <v xml:space="preserve">ЕИК по БУЛСТАТ: </v>
      </c>
      <c r="B50" s="513"/>
      <c r="C50" s="513"/>
      <c r="D50" s="513"/>
      <c r="E50" s="513"/>
      <c r="F50" s="513"/>
      <c r="G50" s="513"/>
      <c r="H50" s="513"/>
      <c r="I50" s="513"/>
      <c r="J50" s="513"/>
    </row>
    <row r="51" spans="1:10" s="26" customFormat="1" ht="15" customHeight="1">
      <c r="A51" s="580" t="s">
        <v>619</v>
      </c>
      <c r="B51" s="580"/>
      <c r="C51" s="580"/>
      <c r="D51" s="580"/>
      <c r="E51" s="580"/>
      <c r="F51" s="580"/>
      <c r="G51" s="580"/>
      <c r="H51" s="580"/>
      <c r="I51" s="580"/>
      <c r="J51" s="580"/>
    </row>
    <row r="53" spans="1:10" ht="15.75" thickBot="1">
      <c r="I53" s="231"/>
      <c r="J53" s="231"/>
    </row>
    <row r="54" spans="1:10" ht="46.5" customHeight="1" thickBot="1">
      <c r="B54" s="412" t="s">
        <v>0</v>
      </c>
      <c r="C54" s="655" t="s">
        <v>224</v>
      </c>
      <c r="D54" s="658"/>
      <c r="E54" s="663"/>
      <c r="F54" s="655" t="s">
        <v>225</v>
      </c>
      <c r="G54" s="658"/>
      <c r="H54" s="656"/>
      <c r="I54" s="655" t="s">
        <v>548</v>
      </c>
      <c r="J54" s="656"/>
    </row>
    <row r="55" spans="1:10" ht="87" customHeight="1">
      <c r="B55" s="421" t="s">
        <v>226</v>
      </c>
      <c r="C55" s="633" t="s">
        <v>614</v>
      </c>
      <c r="D55" s="634"/>
      <c r="E55" s="635"/>
      <c r="F55" s="416">
        <f>'1.1.Счетоводен баланс'!C28</f>
        <v>3760</v>
      </c>
      <c r="G55" s="651"/>
      <c r="H55" s="652"/>
      <c r="I55" s="623">
        <v>3.5</v>
      </c>
      <c r="J55" s="624"/>
    </row>
    <row r="56" spans="1:10" ht="59.25" customHeight="1">
      <c r="B56" s="418" t="s">
        <v>227</v>
      </c>
      <c r="C56" s="620" t="s">
        <v>615</v>
      </c>
      <c r="D56" s="621"/>
      <c r="E56" s="622"/>
      <c r="F56" s="413">
        <f>'4 ФИС'!C29</f>
        <v>502</v>
      </c>
      <c r="G56" s="653"/>
      <c r="H56" s="654"/>
      <c r="I56" s="657">
        <v>3.5</v>
      </c>
      <c r="J56" s="654"/>
    </row>
    <row r="57" spans="1:10" ht="65.25" customHeight="1">
      <c r="B57" s="418" t="s">
        <v>228</v>
      </c>
      <c r="C57" s="620" t="s">
        <v>616</v>
      </c>
      <c r="D57" s="621"/>
      <c r="E57" s="622"/>
      <c r="F57" s="493">
        <v>0</v>
      </c>
      <c r="G57" s="653"/>
      <c r="H57" s="654"/>
      <c r="I57" s="657">
        <v>0</v>
      </c>
      <c r="J57" s="654"/>
    </row>
    <row r="58" spans="1:10" ht="15" customHeight="1">
      <c r="B58" s="664" t="s">
        <v>229</v>
      </c>
      <c r="C58" s="627" t="s">
        <v>617</v>
      </c>
      <c r="D58" s="628"/>
      <c r="E58" s="629"/>
      <c r="F58" s="639"/>
      <c r="G58" s="640"/>
      <c r="H58" s="641"/>
      <c r="I58" s="625"/>
      <c r="J58" s="626"/>
    </row>
    <row r="59" spans="1:10" ht="18" customHeight="1">
      <c r="B59" s="664"/>
      <c r="C59" s="630"/>
      <c r="D59" s="631"/>
      <c r="E59" s="632"/>
      <c r="F59" s="498">
        <f>'4 ФИС'!G14</f>
        <v>0.56499999999999995</v>
      </c>
      <c r="G59" s="499"/>
      <c r="H59" s="500"/>
      <c r="I59" s="642">
        <v>0</v>
      </c>
      <c r="J59" s="643"/>
    </row>
    <row r="60" spans="1:10" ht="19.5" customHeight="1">
      <c r="B60" s="664"/>
      <c r="C60" s="633"/>
      <c r="D60" s="634"/>
      <c r="E60" s="635"/>
      <c r="F60" s="660"/>
      <c r="G60" s="661"/>
      <c r="H60" s="662"/>
      <c r="I60" s="623"/>
      <c r="J60" s="624"/>
    </row>
    <row r="61" spans="1:10" ht="15" customHeight="1">
      <c r="B61" s="664" t="s">
        <v>230</v>
      </c>
      <c r="C61" s="627" t="s">
        <v>618</v>
      </c>
      <c r="D61" s="628"/>
      <c r="E61" s="629"/>
      <c r="F61" s="639"/>
      <c r="G61" s="640"/>
      <c r="H61" s="641"/>
      <c r="I61" s="625"/>
      <c r="J61" s="626"/>
    </row>
    <row r="62" spans="1:10" ht="15" customHeight="1">
      <c r="B62" s="664"/>
      <c r="C62" s="630"/>
      <c r="D62" s="631"/>
      <c r="E62" s="632"/>
      <c r="F62" s="495">
        <v>0.71340000000000003</v>
      </c>
      <c r="G62" s="496"/>
      <c r="H62" s="497"/>
      <c r="I62" s="642">
        <v>1</v>
      </c>
      <c r="J62" s="643"/>
    </row>
    <row r="63" spans="1:10" ht="23.25" customHeight="1">
      <c r="B63" s="664"/>
      <c r="C63" s="633"/>
      <c r="D63" s="634"/>
      <c r="E63" s="635"/>
      <c r="F63" s="660"/>
      <c r="G63" s="661"/>
      <c r="H63" s="662"/>
      <c r="I63" s="623"/>
      <c r="J63" s="624"/>
    </row>
    <row r="64" spans="1:10" ht="15.75">
      <c r="B64" s="664" t="s">
        <v>231</v>
      </c>
      <c r="C64" s="627" t="s">
        <v>232</v>
      </c>
      <c r="D64" s="628"/>
      <c r="E64" s="629"/>
      <c r="F64" s="414"/>
      <c r="G64" s="665"/>
      <c r="H64" s="626"/>
      <c r="I64" s="625"/>
      <c r="J64" s="626"/>
    </row>
    <row r="65" spans="2:10" ht="15.75">
      <c r="B65" s="664"/>
      <c r="C65" s="636" t="s">
        <v>239</v>
      </c>
      <c r="D65" s="637"/>
      <c r="E65" s="638"/>
      <c r="F65" s="415"/>
      <c r="G65" s="668"/>
      <c r="H65" s="643"/>
      <c r="I65" s="642"/>
      <c r="J65" s="643"/>
    </row>
    <row r="66" spans="2:10" ht="15.75">
      <c r="B66" s="664"/>
      <c r="C66" s="617" t="s">
        <v>240</v>
      </c>
      <c r="D66" s="618"/>
      <c r="E66" s="619"/>
      <c r="F66" s="416"/>
      <c r="G66" s="669"/>
      <c r="H66" s="624"/>
      <c r="I66" s="623"/>
      <c r="J66" s="624"/>
    </row>
    <row r="67" spans="2:10" ht="25.5" customHeight="1">
      <c r="B67" s="418" t="s">
        <v>233</v>
      </c>
      <c r="C67" s="620" t="s">
        <v>234</v>
      </c>
      <c r="D67" s="621"/>
      <c r="E67" s="622"/>
      <c r="F67" s="413"/>
      <c r="G67" s="653"/>
      <c r="H67" s="654"/>
      <c r="I67" s="657">
        <v>8</v>
      </c>
      <c r="J67" s="654"/>
    </row>
    <row r="68" spans="2:10" ht="40.5" customHeight="1">
      <c r="B68" s="418" t="s">
        <v>235</v>
      </c>
      <c r="C68" s="620" t="s">
        <v>236</v>
      </c>
      <c r="D68" s="621"/>
      <c r="E68" s="622"/>
      <c r="F68" s="413"/>
      <c r="G68" s="653"/>
      <c r="H68" s="654"/>
      <c r="I68" s="657"/>
      <c r="J68" s="654"/>
    </row>
    <row r="69" spans="2:10" ht="27.75" customHeight="1" thickBot="1">
      <c r="B69" s="419" t="s">
        <v>237</v>
      </c>
      <c r="C69" s="670" t="s">
        <v>238</v>
      </c>
      <c r="D69" s="671"/>
      <c r="E69" s="672"/>
      <c r="F69" s="417">
        <v>14640</v>
      </c>
      <c r="G69" s="666"/>
      <c r="H69" s="667"/>
      <c r="I69" s="673">
        <v>8</v>
      </c>
      <c r="J69" s="667"/>
    </row>
    <row r="70" spans="2:10">
      <c r="I70" s="231"/>
      <c r="J70" s="231"/>
    </row>
    <row r="72" spans="2:10" s="1" customFormat="1" ht="15.75">
      <c r="B72" s="4" t="str">
        <f>'обща информация'!$B$39</f>
        <v>Дата: 24.04.2020 г.</v>
      </c>
      <c r="G72" s="5" t="str">
        <f>'обща информация'!$H$39</f>
        <v>Главен счетоводител:</v>
      </c>
      <c r="H72" s="6" t="s">
        <v>594</v>
      </c>
      <c r="I72" s="6"/>
    </row>
    <row r="73" spans="2:10" s="1" customFormat="1" ht="15.75">
      <c r="F73" s="10"/>
      <c r="G73" s="7" t="str">
        <f>'обща информация'!$H$40</f>
        <v>Снежана Маркова</v>
      </c>
      <c r="H73" s="659" t="s">
        <v>29</v>
      </c>
      <c r="I73" s="659"/>
      <c r="J73" s="659"/>
    </row>
    <row r="74" spans="2:10" s="1" customFormat="1" ht="15.75">
      <c r="E74" s="9"/>
      <c r="G74" s="10"/>
      <c r="H74" s="10"/>
      <c r="I74" s="10"/>
    </row>
    <row r="75" spans="2:10" s="1" customFormat="1" ht="15.75">
      <c r="E75" s="10"/>
      <c r="G75" s="10"/>
      <c r="H75" s="10"/>
      <c r="I75" s="10"/>
    </row>
    <row r="76" spans="2:10" s="1" customFormat="1" ht="15.75">
      <c r="E76" s="10"/>
      <c r="G76" s="226" t="str">
        <f>'обща информация'!$H$42</f>
        <v>Управител/изп.директор</v>
      </c>
      <c r="H76" s="12" t="s">
        <v>594</v>
      </c>
      <c r="I76" s="10"/>
    </row>
    <row r="77" spans="2:10" s="1" customFormat="1" ht="15.75">
      <c r="G77" s="7" t="str">
        <f>'обща информация'!$H$43</f>
        <v>инж. Тодор Марков</v>
      </c>
      <c r="I77" s="659" t="s">
        <v>31</v>
      </c>
      <c r="J77" s="659"/>
    </row>
  </sheetData>
  <mergeCells count="71">
    <mergeCell ref="H73:J73"/>
    <mergeCell ref="I77:J77"/>
    <mergeCell ref="B61:B63"/>
    <mergeCell ref="B64:B66"/>
    <mergeCell ref="G64:H64"/>
    <mergeCell ref="G67:H67"/>
    <mergeCell ref="G68:H68"/>
    <mergeCell ref="G69:H69"/>
    <mergeCell ref="G65:H66"/>
    <mergeCell ref="C68:E68"/>
    <mergeCell ref="C69:E69"/>
    <mergeCell ref="I65:J66"/>
    <mergeCell ref="I67:J67"/>
    <mergeCell ref="I68:J68"/>
    <mergeCell ref="I69:J69"/>
    <mergeCell ref="F63:H63"/>
    <mergeCell ref="C58:E60"/>
    <mergeCell ref="C56:E56"/>
    <mergeCell ref="H41:J41"/>
    <mergeCell ref="I45:J45"/>
    <mergeCell ref="I58:J58"/>
    <mergeCell ref="I59:J59"/>
    <mergeCell ref="A51:J51"/>
    <mergeCell ref="F60:H60"/>
    <mergeCell ref="F58:H58"/>
    <mergeCell ref="B47:J47"/>
    <mergeCell ref="C55:E55"/>
    <mergeCell ref="C54:E54"/>
    <mergeCell ref="B58:B60"/>
    <mergeCell ref="A48:J48"/>
    <mergeCell ref="A50:J50"/>
    <mergeCell ref="A49:J49"/>
    <mergeCell ref="G55:H55"/>
    <mergeCell ref="G56:H56"/>
    <mergeCell ref="G57:H57"/>
    <mergeCell ref="I54:J54"/>
    <mergeCell ref="I55:J55"/>
    <mergeCell ref="I56:J56"/>
    <mergeCell ref="I57:J57"/>
    <mergeCell ref="F54:H54"/>
    <mergeCell ref="C57:E57"/>
    <mergeCell ref="B1:J1"/>
    <mergeCell ref="B2:J2"/>
    <mergeCell ref="B7:J7"/>
    <mergeCell ref="B9:J9"/>
    <mergeCell ref="B10:J10"/>
    <mergeCell ref="A5:J5"/>
    <mergeCell ref="I60:J60"/>
    <mergeCell ref="I61:J61"/>
    <mergeCell ref="I62:J62"/>
    <mergeCell ref="B37:J37"/>
    <mergeCell ref="B3:J3"/>
    <mergeCell ref="B4:J4"/>
    <mergeCell ref="B35:J35"/>
    <mergeCell ref="E26:J26"/>
    <mergeCell ref="B28:J28"/>
    <mergeCell ref="B30:J30"/>
    <mergeCell ref="B32:J32"/>
    <mergeCell ref="B34:J34"/>
    <mergeCell ref="B21:J21"/>
    <mergeCell ref="B23:J23"/>
    <mergeCell ref="C24:J24"/>
    <mergeCell ref="B38:J38"/>
    <mergeCell ref="C66:E66"/>
    <mergeCell ref="C67:E67"/>
    <mergeCell ref="I63:J63"/>
    <mergeCell ref="I64:J64"/>
    <mergeCell ref="C61:E63"/>
    <mergeCell ref="C64:E64"/>
    <mergeCell ref="C65:E65"/>
    <mergeCell ref="F61:H61"/>
  </mergeCells>
  <pageMargins left="0.53" right="0.25" top="0.75" bottom="0.75" header="0.3" footer="0.3"/>
  <pageSetup paperSize="9" scale="85" orientation="portrait" horizontalDpi="4294967295" verticalDpi="4294967295" r:id="rId1"/>
  <headerFooter>
    <oddHeader xml:space="preserve">&amp;R&amp;"Times New Roman,Bold"Приложение №2
</oddHead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обща информация</vt:lpstr>
      <vt:lpstr>1.1.Счетоводен баланс</vt:lpstr>
      <vt:lpstr>1.2.ОПР за тримесечие</vt:lpstr>
      <vt:lpstr>1.3. ОПР С НАТРУПВАНЕ</vt:lpstr>
      <vt:lpstr>1.4.ОПП</vt:lpstr>
      <vt:lpstr>1.5.ОСК</vt:lpstr>
      <vt:lpstr>1.6 Докл. за дейн</vt:lpstr>
      <vt:lpstr>1.7 Отчет за управ</vt:lpstr>
      <vt:lpstr>пр. 2 Бална оценка</vt:lpstr>
      <vt:lpstr>3 Кол-ва </vt:lpstr>
      <vt:lpstr>Прил.6 ФИС (2)</vt:lpstr>
      <vt:lpstr>4 ФИС</vt:lpstr>
      <vt:lpstr>такси МОСВ</vt:lpstr>
      <vt:lpstr>6ЕЕ</vt:lpstr>
      <vt:lpstr>7 Инвест</vt:lpstr>
      <vt:lpstr>8.1.Концент на пар. с-ва</vt:lpstr>
      <vt:lpstr>8.2 Правила за избор на ФИ</vt:lpstr>
      <vt:lpstr>8.3 Размер експ</vt:lpstr>
      <vt:lpstr>Sheet2</vt:lpstr>
      <vt:lpstr>'1.1.Счетоводен баланс'!Print_Area</vt:lpstr>
      <vt:lpstr>'1.2.ОПР за тримесечие'!Print_Area</vt:lpstr>
      <vt:lpstr>'1.3. ОПР С НАТРУПВАНЕ'!Print_Area</vt:lpstr>
      <vt:lpstr>'1.4.ОПП'!Print_Area</vt:lpstr>
      <vt:lpstr>'1.5.ОСК'!Print_Area</vt:lpstr>
      <vt:lpstr>'3 Кол-ва '!Print_Area</vt:lpstr>
      <vt:lpstr>'6ЕЕ'!Print_Area</vt:lpstr>
      <vt:lpstr>'7 Инвест'!Print_Area</vt:lpstr>
      <vt:lpstr>'8.1.Концент на пар. с-ва'!Print_Area</vt:lpstr>
      <vt:lpstr>'8.2 Правила за избор на ФИ'!Print_Area</vt:lpstr>
      <vt:lpstr>'8.3 Размер експ'!Print_Area</vt:lpstr>
      <vt:lpstr>'обща информация'!Print_Area</vt:lpstr>
      <vt:lpstr>'пр. 2 Бална оценка'!Print_Area</vt:lpstr>
      <vt:lpstr>'Прил.6 ФИС (2)'!Print_Area</vt:lpstr>
      <vt:lpstr>'такси МОСВ'!Print_Area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User</cp:lastModifiedBy>
  <cp:lastPrinted>2020-05-05T06:23:55Z</cp:lastPrinted>
  <dcterms:created xsi:type="dcterms:W3CDTF">2019-07-31T13:05:43Z</dcterms:created>
  <dcterms:modified xsi:type="dcterms:W3CDTF">2020-05-05T06:23:59Z</dcterms:modified>
</cp:coreProperties>
</file>